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Femårsöversikt RR Koncern" sheetId="1" r:id="rId1"/>
    <sheet name="Femårsöversikt BR Koncern" sheetId="2" r:id="rId2"/>
    <sheet name="Nyckeltal i sammandrag koncern" sheetId="3" r:id="rId3"/>
    <sheet name="RR Koncern" sheetId="4" r:id="rId4"/>
    <sheet name="Total res Koncern" sheetId="5" r:id="rId5"/>
    <sheet name="BR Koncern" sheetId="6" r:id="rId6"/>
    <sheet name="Förändr. EK Koncern" sheetId="7" r:id="rId7"/>
    <sheet name="Kassaflöde Koncern" sheetId="8" r:id="rId8"/>
    <sheet name="RR Moder" sheetId="9" r:id="rId9"/>
    <sheet name="Total res Moder" sheetId="10" r:id="rId10"/>
    <sheet name="BR Moder" sheetId="11" r:id="rId11"/>
    <sheet name="Förändr. EK Moder" sheetId="12" r:id="rId12"/>
    <sheet name="Kassaflöde Moder" sheetId="13" r:id="rId13"/>
  </sheets>
  <definedNames>
    <definedName name="_ftn1" localSheetId="5">'BR Koncern'!#REF!</definedName>
    <definedName name="_ftn1" localSheetId="10">'BR Moder'!#REF!</definedName>
    <definedName name="_ftn1" localSheetId="7">'Kassaflöde Koncern'!#REF!</definedName>
    <definedName name="_ftn1" localSheetId="12">'Kassaflöde Moder'!#REF!</definedName>
    <definedName name="_ftn1" localSheetId="3">'RR Koncern'!#REF!</definedName>
    <definedName name="_ftn1" localSheetId="8">'RR Moder'!#REF!</definedName>
    <definedName name="_ftnref1" localSheetId="5">'BR Koncern'!#REF!</definedName>
    <definedName name="_ftnref1" localSheetId="10">'BR Moder'!#REF!</definedName>
    <definedName name="_ftnref1" localSheetId="7">'Kassaflöde Koncern'!#REF!</definedName>
    <definedName name="_ftnref1" localSheetId="12">'Kassaflöde Moder'!#REF!</definedName>
    <definedName name="_ftnref1" localSheetId="3">'RR Koncern'!#REF!</definedName>
    <definedName name="_ftnref1" localSheetId="8">'RR Moder'!#REF!</definedName>
    <definedName name="OLE_LINK11" localSheetId="5">'BR Koncern'!#REF!</definedName>
    <definedName name="OLE_LINK11" localSheetId="10">'BR Moder'!#REF!</definedName>
    <definedName name="OLE_LINK11" localSheetId="7">'Kassaflöde Koncern'!#REF!</definedName>
    <definedName name="OLE_LINK11" localSheetId="12">'Kassaflöde Moder'!#REF!</definedName>
    <definedName name="OLE_LINK11" localSheetId="3">'RR Koncern'!#REF!</definedName>
    <definedName name="OLE_LINK11" localSheetId="8">'RR Moder'!#REF!</definedName>
    <definedName name="OLE_LINK12" localSheetId="5">'BR Koncern'!#REF!</definedName>
    <definedName name="OLE_LINK12" localSheetId="10">'BR Moder'!#REF!</definedName>
    <definedName name="OLE_LINK12" localSheetId="7">'Kassaflöde Koncern'!#REF!</definedName>
    <definedName name="OLE_LINK12" localSheetId="12">'Kassaflöde Moder'!#REF!</definedName>
    <definedName name="OLE_LINK12" localSheetId="3">'RR Koncern'!#REF!</definedName>
    <definedName name="OLE_LINK12" localSheetId="8">'RR Moder'!#REF!</definedName>
    <definedName name="OLE_LINK14" localSheetId="5">'BR Koncern'!$A$58</definedName>
    <definedName name="OLE_LINK14" localSheetId="10">'BR Moder'!#REF!</definedName>
    <definedName name="OLE_LINK14" localSheetId="7">'Kassaflöde Koncern'!#REF!</definedName>
    <definedName name="OLE_LINK14" localSheetId="12">'Kassaflöde Moder'!#REF!</definedName>
    <definedName name="OLE_LINK14" localSheetId="3">'RR Koncern'!#REF!</definedName>
    <definedName name="OLE_LINK14" localSheetId="8">'RR Moder'!#REF!</definedName>
    <definedName name="OLE_LINK15" localSheetId="5">'BR Koncern'!#REF!</definedName>
    <definedName name="OLE_LINK15" localSheetId="10">'BR Moder'!#REF!</definedName>
    <definedName name="OLE_LINK15" localSheetId="7">'Kassaflöde Koncern'!#REF!</definedName>
    <definedName name="OLE_LINK15" localSheetId="12">'Kassaflöde Moder'!#REF!</definedName>
    <definedName name="OLE_LINK15" localSheetId="3">'RR Koncern'!#REF!</definedName>
    <definedName name="OLE_LINK15" localSheetId="8">'RR Moder'!#REF!</definedName>
    <definedName name="OLE_LINK17" localSheetId="5">'BR Koncern'!#REF!</definedName>
    <definedName name="OLE_LINK17" localSheetId="10">'BR Moder'!$A$1</definedName>
    <definedName name="OLE_LINK17" localSheetId="7">'Kassaflöde Koncern'!#REF!</definedName>
    <definedName name="OLE_LINK17" localSheetId="12">'Kassaflöde Moder'!#REF!</definedName>
    <definedName name="OLE_LINK17" localSheetId="3">'RR Koncern'!#REF!</definedName>
    <definedName name="OLE_LINK17" localSheetId="8">'RR Moder'!#REF!</definedName>
    <definedName name="OLE_LINK23" localSheetId="5">'BR Koncern'!#REF!</definedName>
    <definedName name="OLE_LINK23" localSheetId="10">'Förändr. EK Moder'!$A$18</definedName>
    <definedName name="OLE_LINK23" localSheetId="7">'Kassaflöde Koncern'!#REF!</definedName>
    <definedName name="OLE_LINK23" localSheetId="12">'Kassaflöde Moder'!#REF!</definedName>
    <definedName name="OLE_LINK23" localSheetId="3">'RR Koncern'!#REF!</definedName>
    <definedName name="OLE_LINK23" localSheetId="8">'RR Moder'!#REF!</definedName>
    <definedName name="OLE_LINK3" localSheetId="5">'BR Koncern'!#REF!</definedName>
    <definedName name="OLE_LINK3" localSheetId="10">'BR Moder'!#REF!</definedName>
    <definedName name="OLE_LINK3" localSheetId="7">'Kassaflöde Koncern'!#REF!</definedName>
    <definedName name="OLE_LINK3" localSheetId="12">'Kassaflöde Moder'!#REF!</definedName>
    <definedName name="OLE_LINK3" localSheetId="3">'RR Koncern'!#REF!</definedName>
    <definedName name="OLE_LINK3" localSheetId="8">'RR Moder'!#REF!</definedName>
    <definedName name="OLE_LINK4" localSheetId="5">'BR Koncern'!#REF!</definedName>
    <definedName name="OLE_LINK4" localSheetId="10">'BR Moder'!#REF!</definedName>
    <definedName name="OLE_LINK4" localSheetId="7">'Kassaflöde Koncern'!#REF!</definedName>
    <definedName name="OLE_LINK4" localSheetId="12">'Kassaflöde Moder'!#REF!</definedName>
    <definedName name="OLE_LINK4" localSheetId="3">'RR Koncern'!#REF!</definedName>
    <definedName name="OLE_LINK4" localSheetId="8">'RR Moder'!#REF!</definedName>
    <definedName name="OLE_LINK5" localSheetId="5">'BR Koncern'!#REF!</definedName>
    <definedName name="OLE_LINK5" localSheetId="10">'BR Moder'!#REF!</definedName>
    <definedName name="OLE_LINK5" localSheetId="7">'Kassaflöde Koncern'!#REF!</definedName>
    <definedName name="OLE_LINK5" localSheetId="12">'Kassaflöde Moder'!#REF!</definedName>
    <definedName name="OLE_LINK5" localSheetId="3">'RR Koncern'!#REF!</definedName>
    <definedName name="OLE_LINK5" localSheetId="8">'RR Moder'!#REF!</definedName>
    <definedName name="OLE_LINK7" localSheetId="5">'BR Koncern'!#REF!</definedName>
    <definedName name="OLE_LINK7" localSheetId="10">'BR Moder'!#REF!</definedName>
    <definedName name="OLE_LINK7" localSheetId="7">'Kassaflöde Koncern'!#REF!</definedName>
    <definedName name="OLE_LINK7" localSheetId="12">'Kassaflöde Moder'!#REF!</definedName>
    <definedName name="OLE_LINK7" localSheetId="3">'RR Koncern'!#REF!</definedName>
    <definedName name="OLE_LINK7" localSheetId="8">'RR Moder'!#REF!</definedName>
    <definedName name="OLE_LINK9" localSheetId="5">'BR Koncern'!#REF!</definedName>
    <definedName name="OLE_LINK9" localSheetId="10">'BR Moder'!#REF!</definedName>
    <definedName name="OLE_LINK9" localSheetId="7">'Kassaflöde Koncern'!#REF!</definedName>
    <definedName name="OLE_LINK9" localSheetId="12">'Kassaflöde Moder'!#REF!</definedName>
    <definedName name="OLE_LINK9" localSheetId="3">'RR Koncern'!#REF!</definedName>
    <definedName name="OLE_LINK9" localSheetId="8">'RR Moder'!#REF!</definedName>
    <definedName name="_xlnm.Print_Area" localSheetId="5">'BR Koncern'!$A$1:$E$77</definedName>
    <definedName name="_xlnm.Print_Area" localSheetId="10">'BR Moder'!$A$1:$E$92</definedName>
    <definedName name="_xlnm.Print_Area" localSheetId="6">'Förändr. EK Koncern'!$A$1:$H$41</definedName>
    <definedName name="_xlnm.Print_Area" localSheetId="11">'Förändr. EK Moder'!$A$1:$G$19</definedName>
    <definedName name="_xlnm.Print_Area" localSheetId="7">'Kassaflöde Koncern'!$A$1:$E$39</definedName>
    <definedName name="_xlnm.Print_Area" localSheetId="12">'Kassaflöde Moder'!$A$1:$E$42</definedName>
    <definedName name="_xlnm.Print_Area" localSheetId="8">'RR Moder'!$A$1:$E$27</definedName>
    <definedName name="_xlnm.Print_Area" localSheetId="4">'Total res Koncern'!$A$1:$E$40</definedName>
    <definedName name="_xlnm.Print_Area" localSheetId="9">'Total res Moder'!$A$1:$E$40</definedName>
  </definedNames>
  <calcPr fullCalcOnLoad="1"/>
</workbook>
</file>

<file path=xl/comments8.xml><?xml version="1.0" encoding="utf-8"?>
<comments xmlns="http://schemas.openxmlformats.org/spreadsheetml/2006/main">
  <authors>
    <author>Helena Haglund</author>
  </authors>
  <commentList>
    <comment ref="D25" authorId="0">
      <text>
        <r>
          <rPr>
            <b/>
            <sz val="8"/>
            <rFont val="Tahoma"/>
            <family val="0"/>
          </rPr>
          <t>Helena Haglund:</t>
        </r>
        <r>
          <rPr>
            <sz val="8"/>
            <rFont val="Tahoma"/>
            <family val="0"/>
          </rPr>
          <t xml:space="preserve">
IB kommer ifrån IB escrow
</t>
        </r>
      </text>
    </comment>
    <comment ref="E25" authorId="0">
      <text>
        <r>
          <rPr>
            <b/>
            <sz val="8"/>
            <rFont val="Tahoma"/>
            <family val="0"/>
          </rPr>
          <t>Helena Haglund:</t>
        </r>
        <r>
          <rPr>
            <sz val="8"/>
            <rFont val="Tahoma"/>
            <family val="0"/>
          </rPr>
          <t xml:space="preserve">
IB kommer ifrån IB escrow
</t>
        </r>
      </text>
    </comment>
  </commentList>
</comments>
</file>

<file path=xl/sharedStrings.xml><?xml version="1.0" encoding="utf-8"?>
<sst xmlns="http://schemas.openxmlformats.org/spreadsheetml/2006/main" count="498" uniqueCount="235">
  <si>
    <t>Femårsöversikt, resultaträkning koncernen</t>
  </si>
  <si>
    <t xml:space="preserve">MSEK </t>
  </si>
  <si>
    <t>Intäkter</t>
  </si>
  <si>
    <t>Kostnad för sålda varor</t>
  </si>
  <si>
    <t>Bruttoresultat</t>
  </si>
  <si>
    <t>Försäljningskostnader</t>
  </si>
  <si>
    <t>Administrationskostnader</t>
  </si>
  <si>
    <t>Forsknings- och utvecklingskostnader</t>
  </si>
  <si>
    <t>Övriga rörelseintäkter</t>
  </si>
  <si>
    <t>Övriga rörelsekostnader</t>
  </si>
  <si>
    <t>Rörelseresultat</t>
  </si>
  <si>
    <t>Finansiella intäkter</t>
  </si>
  <si>
    <t>Finansiella kostnader</t>
  </si>
  <si>
    <t>Finansiella poster netto</t>
  </si>
  <si>
    <t>Resultat efter finansiella poster</t>
  </si>
  <si>
    <t>Inkomstskatt</t>
  </si>
  <si>
    <t>Periodens resultat kvarvarande verksamheter</t>
  </si>
  <si>
    <t>-</t>
  </si>
  <si>
    <t>Periodens resultat från avvecklade verksamheter</t>
  </si>
  <si>
    <t>Periodens resultat</t>
  </si>
  <si>
    <t>Balansräkningar i sammandrag, koncernen</t>
  </si>
  <si>
    <t>2006-12-31*</t>
  </si>
  <si>
    <t>TILLGÅNGAR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</si>
  <si>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</si>
  <si>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</si>
  <si>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</si>
  <si>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</si>
  <si>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</si>
  <si>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Varulager</t>
  </si>
  <si>
    <t>Kundfordringar</t>
  </si>
  <si>
    <t>Övriga fordringar</t>
  </si>
  <si>
    <t>Likvida medel</t>
  </si>
  <si>
    <t>Summa omsättningstillgångar</t>
  </si>
  <si>
    <t>SUMMA TILLGÅNGAR</t>
  </si>
  <si>
    <t>EGET KAPITAL OCH SKULDER</t>
  </si>
  <si>
    <t>Eget kapital</t>
  </si>
  <si>
    <t>Långfristiga finansiella skulder</t>
  </si>
  <si>
    <t>Övriga långfristiga skulder</t>
  </si>
  <si>
    <t>Summa långfristiga skulder</t>
  </si>
  <si>
    <t>Leverantörsskulder</t>
  </si>
  <si>
    <t>Kortfristiga finansiella skulder</t>
  </si>
  <si>
    <t>Övriga kortfristiga skulder</t>
  </si>
  <si>
    <t>Summa kortfristiga skulder</t>
  </si>
  <si>
    <t>SUMMA EGET KAPITAL OCH SKULDER</t>
  </si>
  <si>
    <t>* Balansräkningen per december 2006 inkluderar den avvecklade verksamheten, deSter som såldes i mars 2007.</t>
  </si>
  <si>
    <t>Nyckeltal i sammandrag, koncernen</t>
  </si>
  <si>
    <t>Nettoomsättning, MSEK</t>
  </si>
  <si>
    <t>Bruttoresultat, MSEK</t>
  </si>
  <si>
    <t>EBIT*, MSEK</t>
  </si>
  <si>
    <t>EBITDA*, MSEK</t>
  </si>
  <si>
    <t>Antal anställda</t>
  </si>
  <si>
    <t>Bruttomarginal, %*</t>
  </si>
  <si>
    <t>EBIT marginal, %*</t>
  </si>
  <si>
    <t>EBITDA marginal, %*</t>
  </si>
  <si>
    <t>* Beräknat på underliggande rörelseresultat</t>
  </si>
  <si>
    <t>Resultaträkning koncernen</t>
  </si>
  <si>
    <r>
      <t>Not</t>
    </r>
    <r>
      <rPr>
        <sz val="11"/>
        <rFont val="Garamond"/>
        <family val="1"/>
      </rPr>
      <t xml:space="preserve"> 1-5, 12,13</t>
    </r>
  </si>
  <si>
    <t>MSEK</t>
  </si>
  <si>
    <t>-2010-12-31</t>
  </si>
  <si>
    <t>-2009-12-31</t>
  </si>
  <si>
    <t>5,6</t>
  </si>
  <si>
    <t>6-10</t>
  </si>
  <si>
    <t>7-9</t>
  </si>
  <si>
    <t>7-9,11</t>
  </si>
  <si>
    <t>7,8</t>
  </si>
  <si>
    <t>7,8,16</t>
  </si>
  <si>
    <t>5,17</t>
  </si>
  <si>
    <t>Resultat från finansiella poster</t>
  </si>
  <si>
    <t>17,18</t>
  </si>
  <si>
    <t xml:space="preserve">Årets resultat </t>
  </si>
  <si>
    <t>Resultat hänförligt till:</t>
  </si>
  <si>
    <t>Moderbolagets aktieägare</t>
  </si>
  <si>
    <t>Resultat per aktie (uttryckt i kr per aktie), räknat på årets resultat hänförligt till moderbolagets aktieägare under året:</t>
  </si>
  <si>
    <t>- Före och efter utspädning</t>
  </si>
  <si>
    <t>Rapport över totalresultat för koncernen</t>
  </si>
  <si>
    <t>Årets resultat</t>
  </si>
  <si>
    <t>Periodens omräkningsdifferenser vid omräkning av utländska verksamheter</t>
  </si>
  <si>
    <t>Årets övriga totalresultat</t>
  </si>
  <si>
    <t>Årets summa totalresultat</t>
  </si>
  <si>
    <t>Årets summa totalresultat hänförligt till:</t>
  </si>
  <si>
    <t>Balansräkning koncernen</t>
  </si>
  <si>
    <t>Not</t>
  </si>
  <si>
    <t>1-5</t>
  </si>
  <si>
    <t>Anläggningstillgångar</t>
  </si>
  <si>
    <t>Immateriella anläggningstillgångar</t>
  </si>
  <si>
    <t>Aktiverade utvecklingskostnader</t>
  </si>
  <si>
    <t>Varumärken och licenser</t>
  </si>
  <si>
    <t>Summa immateriella anläggningstillgångar</t>
  </si>
  <si>
    <t>Byggnader, mark och markanläggningar</t>
  </si>
  <si>
    <t>Maskiner och andra tekniska anläggningar</t>
  </si>
  <si>
    <t>Inventarier, verktyg och installationer</t>
  </si>
  <si>
    <t>Pågående nyanläggningar och förskott avseende materiella anläggningstillgångar</t>
  </si>
  <si>
    <t>Summa materiella anläggningstillgångar</t>
  </si>
  <si>
    <t>Uppskjuten skattefordran</t>
  </si>
  <si>
    <t>Andra långfristiga fordringar</t>
  </si>
  <si>
    <t>Summa finansiella anläggningstillgångar</t>
  </si>
  <si>
    <t>Omsättningstillgångar</t>
  </si>
  <si>
    <t xml:space="preserve">Varulager </t>
  </si>
  <si>
    <t>Råvaror och förnödenheter</t>
  </si>
  <si>
    <t>Varor under tillverkning</t>
  </si>
  <si>
    <t>Färdigvarulager och handelsvaror</t>
  </si>
  <si>
    <t>Förskott till leverantörer</t>
  </si>
  <si>
    <t>Summa varulager</t>
  </si>
  <si>
    <t>Kortfristiga fordringar</t>
  </si>
  <si>
    <t>Derivatinstrument</t>
  </si>
  <si>
    <t>Skattefordringar</t>
  </si>
  <si>
    <t>Förutbetalda kostnader och upplupna intäkter</t>
  </si>
  <si>
    <t>Summa kortfristiga fordringar</t>
  </si>
  <si>
    <t>Balansräkning koncernen, forts</t>
  </si>
  <si>
    <t>Aktiekapital</t>
  </si>
  <si>
    <t>Övrigt tillskjutet kapital</t>
  </si>
  <si>
    <t>Reserver</t>
  </si>
  <si>
    <t>Ansamlad förlust inklusive årets resultat</t>
  </si>
  <si>
    <t>Summa eget kapital hänförligt till moderbolagets aktieägare</t>
  </si>
  <si>
    <t>Långfristiga skulder</t>
  </si>
  <si>
    <t>Checkräkningskredit</t>
  </si>
  <si>
    <t>Banklån</t>
  </si>
  <si>
    <t>Uppskjuten skatteskuld</t>
  </si>
  <si>
    <t>Avsättningar till pensioner</t>
  </si>
  <si>
    <t>Kortfristiga skulder</t>
  </si>
  <si>
    <t>Skatteskulder</t>
  </si>
  <si>
    <t>Övriga skulder</t>
  </si>
  <si>
    <t>Avsättning till omstruktureringsreserv</t>
  </si>
  <si>
    <t>Upplupna kostnader och förutbetalda intäkter</t>
  </si>
  <si>
    <t>Ställda säkerheter</t>
  </si>
  <si>
    <t>Eventualförpliktelser</t>
  </si>
  <si>
    <t>Rapport över förändring i eget kapital för koncernen</t>
  </si>
  <si>
    <t>Hänförligt till Moderbolagets aktieägare</t>
  </si>
  <si>
    <t>Aktie-</t>
  </si>
  <si>
    <t>Övrigt till-</t>
  </si>
  <si>
    <t xml:space="preserve">Omrä- </t>
  </si>
  <si>
    <t>Verkligt</t>
  </si>
  <si>
    <t>Ansamlad</t>
  </si>
  <si>
    <t>Summa</t>
  </si>
  <si>
    <t>kapital</t>
  </si>
  <si>
    <t>skjutet</t>
  </si>
  <si>
    <t>knings</t>
  </si>
  <si>
    <t xml:space="preserve">värde </t>
  </si>
  <si>
    <t>förlust inkl</t>
  </si>
  <si>
    <t>eget</t>
  </si>
  <si>
    <t>årets resultat</t>
  </si>
  <si>
    <t>Ingående balans 2009-01-01</t>
  </si>
  <si>
    <t>Totalresultat</t>
  </si>
  <si>
    <t>Övrigt totalresultat</t>
  </si>
  <si>
    <t>Omräkningsdifferens</t>
  </si>
  <si>
    <t>Summa årets totalresultat</t>
  </si>
  <si>
    <t>Transaktioner med ägare</t>
  </si>
  <si>
    <t>Utdelning till aktieägare avseende 2008</t>
  </si>
  <si>
    <t>Totala transaktioner med ägare</t>
  </si>
  <si>
    <t>Ingående balans 2010-01-01</t>
  </si>
  <si>
    <t>Utdelning till aktieägare avseende 2009</t>
  </si>
  <si>
    <t>Utgående balans 2010-12-31</t>
  </si>
  <si>
    <r>
      <t xml:space="preserve">1) </t>
    </r>
    <r>
      <rPr>
        <sz val="11"/>
        <rFont val="Garamond"/>
        <family val="1"/>
      </rPr>
      <t xml:space="preserve">Verkligt värde reserv avser omvärdering av mark enligt tidigare redovisningsprinciper. Det omvärderade beloppet antogs som anskaffningsvärde i enlighet med övergångsreglerna i IFRS 1. </t>
    </r>
  </si>
  <si>
    <r>
      <t>2)</t>
    </r>
    <r>
      <rPr>
        <sz val="11"/>
        <rFont val="Garamond"/>
        <family val="1"/>
      </rPr>
      <t xml:space="preserve"> Omräkningsreserven avser årets omräkningsdifferenser vid omräkning av utländska verksamheter. </t>
    </r>
  </si>
  <si>
    <t>Kassaflödesanalys för koncernen</t>
  </si>
  <si>
    <t>Kassaflöde från den löpande verksamheten</t>
  </si>
  <si>
    <t>Justeringar för poster som inte ingår i kassaflödet</t>
  </si>
  <si>
    <t>Erhållen ränta</t>
  </si>
  <si>
    <t>Erlagd ränta</t>
  </si>
  <si>
    <t>Betald inkomstskatt</t>
  </si>
  <si>
    <t>Kassaflöde från den löpande verksamheten före förändringar av rörelsekapital</t>
  </si>
  <si>
    <t>Förändringar av rörelsekapital</t>
  </si>
  <si>
    <t>Ökning(-)/minskning(+) av kundfordringar</t>
  </si>
  <si>
    <t>Kassaflöde använt i investeringsverksamheten</t>
  </si>
  <si>
    <t>Förvärv av materiella anläggningstillgångar</t>
  </si>
  <si>
    <t>23,24,25,26</t>
  </si>
  <si>
    <t>Försäljning av materiella anläggningstillgångar</t>
  </si>
  <si>
    <t>Förändring av andra långfristiga fordringar</t>
  </si>
  <si>
    <t>Kassaflöde använt i finansieringsverksamheten</t>
  </si>
  <si>
    <t>Utdelning till aktieägare</t>
  </si>
  <si>
    <t>Nettoförändring checkräkningskredit</t>
  </si>
  <si>
    <t>Amortering av skuld</t>
  </si>
  <si>
    <t>Upptagna lån</t>
  </si>
  <si>
    <t xml:space="preserve">Årets kassaflöde </t>
  </si>
  <si>
    <t>Likvida medel vid årets ingång</t>
  </si>
  <si>
    <t>Kursdifferens i likvida medel</t>
  </si>
  <si>
    <t>Likvida medel vid årets utgång</t>
  </si>
  <si>
    <t>Resultaträkning moderbolaget</t>
  </si>
  <si>
    <r>
      <t>Not</t>
    </r>
    <r>
      <rPr>
        <sz val="11"/>
        <rFont val="Garamond"/>
        <family val="1"/>
      </rPr>
      <t xml:space="preserve"> 1-5, 12-14</t>
    </r>
  </si>
  <si>
    <t>6,8-10</t>
  </si>
  <si>
    <t>8,9</t>
  </si>
  <si>
    <t>8,9,11</t>
  </si>
  <si>
    <t>8</t>
  </si>
  <si>
    <t>8,16</t>
  </si>
  <si>
    <t>Intäkter från andelar i koncernföretag</t>
  </si>
  <si>
    <t>Övriga ränteintäkter och liknande intäkter</t>
  </si>
  <si>
    <t>Räntekostnader och liknande kostnader</t>
  </si>
  <si>
    <t>Skatt på årets resultat</t>
  </si>
  <si>
    <t>Rapport över totalresultat för moderbolaget</t>
  </si>
  <si>
    <t>Erhållna koncernbidrag, efter skatt</t>
  </si>
  <si>
    <t>Balansräkning moderbolaget</t>
  </si>
  <si>
    <t>Andelar i koncernföretag</t>
  </si>
  <si>
    <t>27,39</t>
  </si>
  <si>
    <t>Fordringar hos koncernföretag</t>
  </si>
  <si>
    <t>Kortfristiga finansiella fordringar hos koncernföretag</t>
  </si>
  <si>
    <t>Kassa och bank</t>
  </si>
  <si>
    <t>Balansräkning moderbolaget, forts</t>
  </si>
  <si>
    <t>EGET KAPITAL, AVSÄTTNINGAR OCH SKULDER</t>
  </si>
  <si>
    <t>Bundet eget kapital</t>
  </si>
  <si>
    <t>Reservfond</t>
  </si>
  <si>
    <t>Uppskrivningsfond</t>
  </si>
  <si>
    <t>Summa bundet eget kapital</t>
  </si>
  <si>
    <t>Fritt eget kapital</t>
  </si>
  <si>
    <t>Balanserad vinst</t>
  </si>
  <si>
    <t>Summa fritt eget kapital</t>
  </si>
  <si>
    <t>Summa eget kapital</t>
  </si>
  <si>
    <t>Avsättningar</t>
  </si>
  <si>
    <t>Summa avsättningar</t>
  </si>
  <si>
    <t>Skulder till koncernbolag</t>
  </si>
  <si>
    <t>SUMMA EGET KAPITAL, AVSÄTTNINGAR OCH SKULDER</t>
  </si>
  <si>
    <t>Ansvarsförbindelser</t>
  </si>
  <si>
    <t>Förändring av eget kapital i moderbolaget</t>
  </si>
  <si>
    <t>Uppskriv-ningsfond</t>
  </si>
  <si>
    <t>Erhållet koncernbidrag</t>
  </si>
  <si>
    <t>Omräkningsdifferens avseende filialkontor</t>
  </si>
  <si>
    <t xml:space="preserve">Ackumulerade omräkningsdifferenser i moderbolaget som redovisats direkt mot eget kapital var 26 MSEK (2009: 25). </t>
  </si>
  <si>
    <t>Kassaflödesanalys för moderbolaget</t>
  </si>
  <si>
    <t>Erhållna utdelningar</t>
  </si>
  <si>
    <t>Förvärv av immateriella anläggningstillgångar</t>
  </si>
  <si>
    <t>23-26</t>
  </si>
  <si>
    <t>Lämnade aktieägartillskott</t>
  </si>
  <si>
    <t>Förändring i nettoutlåning till koncernbolag</t>
  </si>
  <si>
    <t>Förändring av icke räntebärande fordringar</t>
  </si>
  <si>
    <t>Förändring av räntebärande fordringar</t>
  </si>
  <si>
    <r>
      <t>Övrigt totalresultat</t>
    </r>
    <r>
      <rPr>
        <b/>
        <vertAlign val="superscript"/>
        <sz val="11"/>
        <rFont val="Garamond"/>
        <family val="1"/>
      </rPr>
      <t>1)</t>
    </r>
  </si>
  <si>
    <r>
      <t>1)</t>
    </r>
    <r>
      <rPr>
        <sz val="10"/>
        <rFont val="Garamond"/>
        <family val="1"/>
      </rPr>
      <t>Övrigt totalresultat består av omräkningsdifferenser vilka inte har någon skatteeffekt.</t>
    </r>
  </si>
  <si>
    <r>
      <t>reserv</t>
    </r>
    <r>
      <rPr>
        <b/>
        <vertAlign val="superscript"/>
        <sz val="11"/>
        <rFont val="Garamond"/>
        <family val="1"/>
      </rPr>
      <t>2)</t>
    </r>
  </si>
  <si>
    <r>
      <t>reserv</t>
    </r>
    <r>
      <rPr>
        <b/>
        <vertAlign val="superscript"/>
        <sz val="11"/>
        <rFont val="Garamond"/>
        <family val="1"/>
      </rPr>
      <t>1)</t>
    </r>
  </si>
  <si>
    <r>
      <t>Ökning(-)/minskning(</t>
    </r>
    <r>
      <rPr>
        <sz val="8"/>
        <rFont val="Garamond"/>
        <family val="1"/>
      </rPr>
      <t>+</t>
    </r>
    <r>
      <rPr>
        <sz val="11"/>
        <rFont val="Garamond"/>
        <family val="1"/>
      </rPr>
      <t>) av varulager</t>
    </r>
  </si>
  <si>
    <r>
      <t>Ökning(-)/minskning(</t>
    </r>
    <r>
      <rPr>
        <sz val="8"/>
        <rFont val="Garamond"/>
        <family val="1"/>
      </rPr>
      <t>+</t>
    </r>
    <r>
      <rPr>
        <sz val="11"/>
        <rFont val="Garamond"/>
        <family val="1"/>
      </rPr>
      <t>) av fordringar</t>
    </r>
  </si>
  <si>
    <r>
      <t>Ökning(</t>
    </r>
    <r>
      <rPr>
        <sz val="8"/>
        <rFont val="Garamond"/>
        <family val="1"/>
      </rPr>
      <t>+</t>
    </r>
    <r>
      <rPr>
        <sz val="11"/>
        <rFont val="Garamond"/>
        <family val="1"/>
      </rPr>
      <t>)/minskning(-) av leverantörsskulder</t>
    </r>
  </si>
  <si>
    <r>
      <t>Ökning(</t>
    </r>
    <r>
      <rPr>
        <sz val="8"/>
        <rFont val="Garamond"/>
        <family val="1"/>
      </rPr>
      <t>+</t>
    </r>
    <r>
      <rPr>
        <sz val="11"/>
        <rFont val="Garamond"/>
        <family val="1"/>
      </rPr>
      <t>)/minskning(-) av kortfristiga skulder</t>
    </r>
  </si>
  <si>
    <r>
      <t>Periodens omräkningsdifferenser vid omräkning av utländska verksamheter</t>
    </r>
    <r>
      <rPr>
        <vertAlign val="superscript"/>
        <sz val="11"/>
        <rFont val="Garamond"/>
        <family val="1"/>
      </rPr>
      <t>1)</t>
    </r>
  </si>
  <si>
    <r>
      <t>1)</t>
    </r>
    <r>
      <rPr>
        <sz val="10"/>
        <rFont val="Garamond"/>
        <family val="1"/>
      </rPr>
      <t>Avser en turkisk filial vilken inte har någon skatteeffekt.</t>
    </r>
  </si>
  <si>
    <r>
      <t>Ökning(-)/minskning(</t>
    </r>
    <r>
      <rPr>
        <sz val="8"/>
        <rFont val="Garamond"/>
        <family val="1"/>
      </rPr>
      <t>+</t>
    </r>
    <r>
      <rPr>
        <sz val="11"/>
        <rFont val="Garamond"/>
        <family val="1"/>
      </rPr>
      <t>) av kundfordringar</t>
    </r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</si>
</sst>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#,##0.00\ &quot;kr&quot;"/>
    <numFmt numFmtId="177" formatCode="[$-41D]&quot;den &quot;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0"/>
    <numFmt numFmtId="193" formatCode="0.000000000000"/>
    <numFmt numFmtId="194" formatCode="0.0000000000000"/>
    <numFmt numFmtId="195" formatCode="0.0%"/>
    <numFmt numFmtId="196" formatCode="[$€-2]\ #,##0;[Red]\-[$€-2]\ #,##0"/>
    <numFmt numFmtId="197" formatCode="yyyy/mm/dd;@"/>
    <numFmt numFmtId="198" formatCode="mmm/yyyy"/>
  </numFmts>
  <fonts count="42"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sz val="10"/>
      <name val="Arial"/>
      <family val="0"/>
    </font>
    <font>
      <sz val="8"/>
      <name val="Arial"/>
      <family val="0"/>
    </font>
    <font>
      <b/>
      <sz val="2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20"/>
      <name val="Garamond"/>
      <family val="1"/>
    </font>
    <font>
      <b/>
      <sz val="10"/>
      <name val="Arial"/>
      <family val="0"/>
    </font>
    <font>
      <sz val="10"/>
      <name val="Garamond"/>
      <family val="1"/>
    </font>
    <font>
      <sz val="8"/>
      <name val="Verdana"/>
      <family val="0"/>
    </font>
    <font>
      <b/>
      <i/>
      <sz val="11"/>
      <name val="Garamond"/>
      <family val="1"/>
    </font>
    <font>
      <u val="single"/>
      <sz val="11"/>
      <name val="Garamond"/>
      <family val="1"/>
    </font>
    <font>
      <i/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sz val="9"/>
      <color indexed="8"/>
      <name val="Verdana"/>
      <family val="0"/>
    </font>
    <font>
      <b/>
      <sz val="9"/>
      <name val="Verdana"/>
      <family val="0"/>
    </font>
    <font>
      <b/>
      <vertAlign val="superscript"/>
      <sz val="11"/>
      <name val="Garamond"/>
      <family val="1"/>
    </font>
    <font>
      <vertAlign val="superscript"/>
      <sz val="10"/>
      <name val="Garamond"/>
      <family val="1"/>
    </font>
    <font>
      <b/>
      <sz val="16"/>
      <name val="Garamond"/>
      <family val="1"/>
    </font>
    <font>
      <sz val="20"/>
      <name val="Verdana"/>
      <family val="0"/>
    </font>
    <font>
      <sz val="9"/>
      <color indexed="10"/>
      <name val="Verdana"/>
      <family val="0"/>
    </font>
    <font>
      <vertAlign val="superscript"/>
      <sz val="11"/>
      <name val="Garamond"/>
      <family val="1"/>
    </font>
    <font>
      <b/>
      <i/>
      <sz val="12"/>
      <name val="Garamond"/>
      <family val="1"/>
    </font>
    <font>
      <b/>
      <sz val="12"/>
      <name val="Garamond"/>
      <family val="1"/>
    </font>
    <font>
      <sz val="12"/>
      <name val="Verdana"/>
      <family val="0"/>
    </font>
    <font>
      <sz val="8"/>
      <name val="Garamond"/>
      <family val="1"/>
    </font>
    <font>
      <i/>
      <u val="double"/>
      <sz val="11"/>
      <name val="Garamond"/>
      <family val="1"/>
    </font>
    <font>
      <u val="double"/>
      <sz val="11"/>
      <name val="Garamond"/>
      <family val="1"/>
    </font>
    <font>
      <sz val="10"/>
      <name val="Times New Roman"/>
      <family val="1"/>
    </font>
    <font>
      <i/>
      <sz val="9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sz val="12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17" applyFont="1">
      <alignment/>
      <protection/>
    </xf>
    <xf numFmtId="0" fontId="3" fillId="0" borderId="0" xfId="17">
      <alignment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horizontal="right"/>
      <protection/>
    </xf>
    <xf numFmtId="0" fontId="8" fillId="0" borderId="0" xfId="17" applyFont="1">
      <alignment/>
      <protection/>
    </xf>
    <xf numFmtId="14" fontId="9" fillId="0" borderId="0" xfId="17" applyNumberFormat="1" applyFont="1" applyAlignment="1">
      <alignment horizontal="right"/>
      <protection/>
    </xf>
    <xf numFmtId="0" fontId="9" fillId="0" borderId="1" xfId="17" applyFont="1" applyBorder="1">
      <alignment/>
      <protection/>
    </xf>
    <xf numFmtId="14" fontId="9" fillId="0" borderId="1" xfId="17" applyNumberFormat="1" applyFont="1" applyBorder="1" applyAlignment="1">
      <alignment horizontal="right"/>
      <protection/>
    </xf>
    <xf numFmtId="0" fontId="9" fillId="0" borderId="0" xfId="17" applyFont="1">
      <alignment/>
      <protection/>
    </xf>
    <xf numFmtId="3" fontId="8" fillId="0" borderId="0" xfId="17" applyNumberFormat="1" applyFont="1" applyAlignment="1">
      <alignment horizontal="right"/>
      <protection/>
    </xf>
    <xf numFmtId="0" fontId="8" fillId="0" borderId="2" xfId="17" applyFont="1" applyBorder="1">
      <alignment/>
      <protection/>
    </xf>
    <xf numFmtId="3" fontId="8" fillId="0" borderId="2" xfId="17" applyNumberFormat="1" applyFont="1" applyBorder="1" applyAlignment="1">
      <alignment horizontal="right"/>
      <protection/>
    </xf>
    <xf numFmtId="0" fontId="9" fillId="0" borderId="0" xfId="17" applyFont="1" applyAlignment="1">
      <alignment horizontal="right"/>
      <protection/>
    </xf>
    <xf numFmtId="3" fontId="9" fillId="0" borderId="0" xfId="17" applyNumberFormat="1" applyFont="1" applyAlignment="1">
      <alignment horizontal="right"/>
      <protection/>
    </xf>
    <xf numFmtId="0" fontId="8" fillId="0" borderId="0" xfId="17" applyFont="1" applyAlignment="1">
      <alignment horizontal="right"/>
      <protection/>
    </xf>
    <xf numFmtId="0" fontId="8" fillId="0" borderId="0" xfId="17" applyFont="1" applyAlignment="1">
      <alignment horizontal="right"/>
      <protection/>
    </xf>
    <xf numFmtId="0" fontId="8" fillId="0" borderId="2" xfId="17" applyFont="1" applyBorder="1" applyAlignment="1">
      <alignment horizontal="right"/>
      <protection/>
    </xf>
    <xf numFmtId="0" fontId="9" fillId="0" borderId="0" xfId="17" applyFont="1" applyBorder="1" applyAlignment="1">
      <alignment horizontal="right"/>
      <protection/>
    </xf>
    <xf numFmtId="0" fontId="9" fillId="0" borderId="0" xfId="17" applyFont="1" applyBorder="1">
      <alignment/>
      <protection/>
    </xf>
    <xf numFmtId="0" fontId="9" fillId="0" borderId="2" xfId="17" applyFont="1" applyBorder="1">
      <alignment/>
      <protection/>
    </xf>
    <xf numFmtId="0" fontId="9" fillId="0" borderId="2" xfId="17" applyFont="1" applyBorder="1" applyAlignment="1">
      <alignment horizontal="right"/>
      <protection/>
    </xf>
    <xf numFmtId="0" fontId="9" fillId="0" borderId="0" xfId="17" applyFont="1" applyFill="1" applyAlignment="1">
      <alignment horizontal="right"/>
      <protection/>
    </xf>
    <xf numFmtId="0" fontId="10" fillId="0" borderId="0" xfId="17" applyFont="1">
      <alignment/>
      <protection/>
    </xf>
    <xf numFmtId="49" fontId="6" fillId="0" borderId="0" xfId="17" applyNumberFormat="1" applyFont="1" applyFill="1" applyAlignment="1">
      <alignment horizontal="right" wrapText="1"/>
      <protection/>
    </xf>
    <xf numFmtId="49" fontId="6" fillId="0" borderId="0" xfId="17" applyNumberFormat="1" applyFont="1" applyFill="1" applyAlignment="1">
      <alignment horizontal="right"/>
      <protection/>
    </xf>
    <xf numFmtId="14" fontId="9" fillId="0" borderId="1" xfId="17" applyNumberFormat="1" applyFont="1" applyFill="1" applyBorder="1" applyAlignment="1">
      <alignment horizontal="right" wrapText="1"/>
      <protection/>
    </xf>
    <xf numFmtId="14" fontId="9" fillId="0" borderId="1" xfId="17" applyNumberFormat="1" applyFont="1" applyFill="1" applyBorder="1" applyAlignment="1">
      <alignment horizontal="right"/>
      <protection/>
    </xf>
    <xf numFmtId="0" fontId="8" fillId="0" borderId="0" xfId="17" applyFont="1" applyFill="1" applyAlignment="1">
      <alignment horizontal="right" vertical="top" wrapText="1"/>
      <protection/>
    </xf>
    <xf numFmtId="0" fontId="8" fillId="0" borderId="0" xfId="17" applyFont="1" applyFill="1" applyAlignment="1">
      <alignment horizontal="right"/>
      <protection/>
    </xf>
    <xf numFmtId="3" fontId="8" fillId="0" borderId="0" xfId="17" applyNumberFormat="1" applyFont="1" applyFill="1" applyAlignment="1">
      <alignment horizontal="right" wrapText="1"/>
      <protection/>
    </xf>
    <xf numFmtId="3" fontId="8" fillId="0" borderId="0" xfId="17" applyNumberFormat="1" applyFont="1" applyFill="1" applyAlignment="1">
      <alignment horizontal="right"/>
      <protection/>
    </xf>
    <xf numFmtId="0" fontId="8" fillId="0" borderId="0" xfId="17" applyFont="1" applyFill="1" applyAlignment="1">
      <alignment horizontal="right" wrapText="1"/>
      <protection/>
    </xf>
    <xf numFmtId="0" fontId="8" fillId="0" borderId="2" xfId="17" applyFont="1" applyFill="1" applyBorder="1" applyAlignment="1">
      <alignment horizontal="right" wrapText="1"/>
      <protection/>
    </xf>
    <xf numFmtId="0" fontId="8" fillId="0" borderId="2" xfId="17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 wrapText="1"/>
      <protection/>
    </xf>
    <xf numFmtId="3" fontId="9" fillId="0" borderId="0" xfId="17" applyNumberFormat="1" applyFont="1" applyFill="1" applyAlignment="1">
      <alignment horizontal="right"/>
      <protection/>
    </xf>
    <xf numFmtId="3" fontId="9" fillId="0" borderId="0" xfId="17" applyNumberFormat="1" applyFont="1" applyFill="1" applyAlignment="1">
      <alignment horizontal="right" wrapText="1"/>
      <protection/>
    </xf>
    <xf numFmtId="0" fontId="11" fillId="0" borderId="0" xfId="17" applyFont="1">
      <alignment/>
      <protection/>
    </xf>
    <xf numFmtId="0" fontId="8" fillId="0" borderId="0" xfId="17" applyFont="1" applyFill="1">
      <alignment/>
      <protection/>
    </xf>
    <xf numFmtId="0" fontId="9" fillId="0" borderId="0" xfId="17" applyFont="1" applyFill="1" applyAlignment="1">
      <alignment horizontal="right" wrapText="1"/>
      <protection/>
    </xf>
    <xf numFmtId="0" fontId="12" fillId="0" borderId="0" xfId="17" applyFont="1" applyAlignment="1">
      <alignment horizontal="left" wrapText="1"/>
      <protection/>
    </xf>
    <xf numFmtId="0" fontId="8" fillId="0" borderId="0" xfId="17" applyFont="1" applyFill="1" applyBorder="1">
      <alignment/>
      <protection/>
    </xf>
    <xf numFmtId="197" fontId="9" fillId="0" borderId="0" xfId="17" applyNumberFormat="1" applyFont="1" applyFill="1" applyBorder="1">
      <alignment/>
      <protection/>
    </xf>
    <xf numFmtId="0" fontId="8" fillId="0" borderId="1" xfId="17" applyFont="1" applyFill="1" applyBorder="1">
      <alignment/>
      <protection/>
    </xf>
    <xf numFmtId="197" fontId="9" fillId="0" borderId="1" xfId="17" applyNumberFormat="1" applyFont="1" applyFill="1" applyBorder="1">
      <alignment/>
      <protection/>
    </xf>
    <xf numFmtId="197" fontId="9" fillId="0" borderId="0" xfId="17" applyNumberFormat="1" applyFont="1" applyFill="1">
      <alignment/>
      <protection/>
    </xf>
    <xf numFmtId="3" fontId="8" fillId="0" borderId="0" xfId="17" applyNumberFormat="1" applyFont="1" applyFill="1">
      <alignment/>
      <protection/>
    </xf>
    <xf numFmtId="3" fontId="8" fillId="0" borderId="0" xfId="17" applyNumberFormat="1" applyFont="1" applyFill="1" applyBorder="1">
      <alignment/>
      <protection/>
    </xf>
    <xf numFmtId="195" fontId="8" fillId="0" borderId="0" xfId="19" applyNumberFormat="1" applyFont="1" applyFill="1" applyAlignment="1">
      <alignment/>
    </xf>
    <xf numFmtId="0" fontId="8" fillId="0" borderId="2" xfId="17" applyFont="1" applyFill="1" applyBorder="1">
      <alignment/>
      <protection/>
    </xf>
    <xf numFmtId="195" fontId="8" fillId="0" borderId="2" xfId="19" applyNumberFormat="1" applyFont="1" applyFill="1" applyBorder="1" applyAlignment="1">
      <alignment/>
    </xf>
    <xf numFmtId="195" fontId="8" fillId="0" borderId="0" xfId="19" applyNumberFormat="1" applyFont="1" applyFill="1" applyBorder="1" applyAlignment="1">
      <alignment/>
    </xf>
    <xf numFmtId="0" fontId="12" fillId="0" borderId="0" xfId="17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vertical="top" wrapText="1"/>
    </xf>
    <xf numFmtId="16" fontId="9" fillId="0" borderId="0" xfId="0" applyNumberFormat="1" applyFont="1" applyBorder="1" applyAlignment="1">
      <alignment horizontal="center" vertical="top" wrapText="1"/>
    </xf>
    <xf numFmtId="197" fontId="9" fillId="0" borderId="0" xfId="0" applyNumberFormat="1" applyFont="1" applyFill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14" fontId="9" fillId="0" borderId="1" xfId="0" applyNumberFormat="1" applyFont="1" applyFill="1" applyBorder="1" applyAlignment="1" quotePrefix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right" vertical="top" wrapText="1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8" fillId="0" borderId="2" xfId="0" applyFont="1" applyBorder="1" applyAlignment="1" quotePrefix="1">
      <alignment horizontal="center" wrapText="1"/>
    </xf>
    <xf numFmtId="3" fontId="8" fillId="0" borderId="2" xfId="0" applyNumberFormat="1" applyFont="1" applyFill="1" applyBorder="1" applyAlignment="1">
      <alignment/>
    </xf>
    <xf numFmtId="0" fontId="15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16" fontId="8" fillId="0" borderId="0" xfId="0" applyNumberFormat="1" applyFont="1" applyAlignment="1" quotePrefix="1">
      <alignment horizontal="center" wrapText="1"/>
    </xf>
    <xf numFmtId="195" fontId="0" fillId="0" borderId="0" xfId="19" applyNumberFormat="1" applyFont="1" applyAlignment="1">
      <alignment/>
    </xf>
    <xf numFmtId="0" fontId="8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3" xfId="0" applyFont="1" applyFill="1" applyBorder="1" applyAlignment="1">
      <alignment wrapText="1"/>
    </xf>
    <xf numFmtId="0" fontId="18" fillId="0" borderId="0" xfId="0" applyFont="1" applyAlignment="1">
      <alignment horizontal="center" wrapText="1"/>
    </xf>
    <xf numFmtId="3" fontId="19" fillId="0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wrapText="1"/>
    </xf>
    <xf numFmtId="3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16" fontId="8" fillId="0" borderId="2" xfId="0" applyNumberFormat="1" applyFont="1" applyBorder="1" applyAlignment="1" quotePrefix="1">
      <alignment horizontal="center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right" vertical="top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 quotePrefix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3" fontId="0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9" fillId="0" borderId="3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horizontal="center" wrapText="1"/>
    </xf>
    <xf numFmtId="0" fontId="16" fillId="0" borderId="2" xfId="0" applyFont="1" applyFill="1" applyBorder="1" applyAlignment="1">
      <alignment horizontal="center" vertical="top" wrapText="1"/>
    </xf>
    <xf numFmtId="3" fontId="16" fillId="0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5" fillId="0" borderId="0" xfId="18" applyFont="1" applyAlignment="1">
      <alignment/>
      <protection/>
    </xf>
    <xf numFmtId="0" fontId="24" fillId="0" borderId="0" xfId="18" applyFont="1" applyAlignment="1">
      <alignment/>
      <protection/>
    </xf>
    <xf numFmtId="0" fontId="24" fillId="0" borderId="0" xfId="18" applyFont="1" applyFill="1" applyAlignment="1">
      <alignment/>
      <protection/>
    </xf>
    <xf numFmtId="0" fontId="3" fillId="0" borderId="0" xfId="18" applyFont="1" applyFill="1" applyAlignment="1">
      <alignment/>
      <protection/>
    </xf>
    <xf numFmtId="0" fontId="0" fillId="0" borderId="0" xfId="18" applyFont="1">
      <alignment/>
      <protection/>
    </xf>
    <xf numFmtId="0" fontId="0" fillId="0" borderId="0" xfId="18" applyFont="1" applyAlignment="1">
      <alignment/>
      <protection/>
    </xf>
    <xf numFmtId="0" fontId="8" fillId="0" borderId="0" xfId="18" applyFont="1" applyAlignment="1">
      <alignment/>
      <protection/>
    </xf>
    <xf numFmtId="0" fontId="8" fillId="0" borderId="0" xfId="18" applyFont="1" applyFill="1" applyAlignment="1">
      <alignment/>
      <protection/>
    </xf>
    <xf numFmtId="0" fontId="8" fillId="0" borderId="0" xfId="18" applyFont="1" applyFill="1" applyAlignment="1">
      <alignment horizontal="center"/>
      <protection/>
    </xf>
    <xf numFmtId="0" fontId="8" fillId="0" borderId="1" xfId="18" applyFont="1" applyBorder="1" applyAlignment="1">
      <alignment/>
      <protection/>
    </xf>
    <xf numFmtId="0" fontId="8" fillId="0" borderId="1" xfId="18" applyFont="1" applyFill="1" applyBorder="1" applyAlignment="1">
      <alignment/>
      <protection/>
    </xf>
    <xf numFmtId="0" fontId="0" fillId="0" borderId="1" xfId="18" applyFont="1" applyBorder="1">
      <alignment/>
      <protection/>
    </xf>
    <xf numFmtId="0" fontId="16" fillId="0" borderId="0" xfId="18" applyFont="1" applyAlignment="1">
      <alignment/>
      <protection/>
    </xf>
    <xf numFmtId="0" fontId="9" fillId="0" borderId="0" xfId="18" applyFont="1" applyAlignment="1">
      <alignment horizontal="right"/>
      <protection/>
    </xf>
    <xf numFmtId="0" fontId="9" fillId="0" borderId="0" xfId="18" applyFont="1" applyFill="1" applyBorder="1" applyAlignment="1">
      <alignment horizontal="right"/>
      <protection/>
    </xf>
    <xf numFmtId="0" fontId="9" fillId="0" borderId="0" xfId="18" applyFont="1" applyFill="1" applyAlignment="1">
      <alignment horizontal="right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/>
      <protection/>
    </xf>
    <xf numFmtId="0" fontId="9" fillId="0" borderId="2" xfId="18" applyFont="1" applyBorder="1" applyAlignment="1">
      <alignment/>
      <protection/>
    </xf>
    <xf numFmtId="0" fontId="8" fillId="0" borderId="2" xfId="18" applyFont="1" applyBorder="1" applyAlignment="1">
      <alignment/>
      <protection/>
    </xf>
    <xf numFmtId="0" fontId="0" fillId="0" borderId="2" xfId="18" applyFont="1" applyBorder="1">
      <alignment/>
      <protection/>
    </xf>
    <xf numFmtId="0" fontId="9" fillId="0" borderId="2" xfId="18" applyFont="1" applyBorder="1" applyAlignment="1">
      <alignment horizontal="right"/>
      <protection/>
    </xf>
    <xf numFmtId="0" fontId="9" fillId="0" borderId="2" xfId="18" applyFont="1" applyFill="1" applyBorder="1" applyAlignment="1">
      <alignment horizontal="right"/>
      <protection/>
    </xf>
    <xf numFmtId="3" fontId="9" fillId="0" borderId="4" xfId="18" applyNumberFormat="1" applyFont="1" applyFill="1" applyBorder="1" applyAlignment="1">
      <alignment/>
      <protection/>
    </xf>
    <xf numFmtId="3" fontId="9" fillId="0" borderId="4" xfId="18" applyNumberFormat="1" applyFont="1" applyFill="1" applyBorder="1" applyAlignment="1">
      <alignment horizontal="right"/>
      <protection/>
    </xf>
    <xf numFmtId="3" fontId="9" fillId="0" borderId="0" xfId="18" applyNumberFormat="1" applyFont="1" applyBorder="1" applyAlignment="1">
      <alignment horizontal="left" wrapText="1"/>
      <protection/>
    </xf>
    <xf numFmtId="3" fontId="8" fillId="0" borderId="0" xfId="18" applyNumberFormat="1" applyFont="1" applyBorder="1" applyAlignment="1">
      <alignment horizontal="right" wrapText="1"/>
      <protection/>
    </xf>
    <xf numFmtId="3" fontId="8" fillId="0" borderId="0" xfId="18" applyNumberFormat="1" applyFont="1" applyBorder="1" applyAlignment="1">
      <alignment horizontal="right"/>
      <protection/>
    </xf>
    <xf numFmtId="3" fontId="8" fillId="0" borderId="0" xfId="18" applyNumberFormat="1" applyFont="1" applyFill="1" applyBorder="1" applyAlignment="1">
      <alignment horizontal="right"/>
      <protection/>
    </xf>
    <xf numFmtId="3" fontId="9" fillId="0" borderId="0" xfId="18" applyNumberFormat="1" applyFont="1" applyFill="1" applyBorder="1" applyAlignment="1">
      <alignment horizontal="right"/>
      <protection/>
    </xf>
    <xf numFmtId="3" fontId="9" fillId="0" borderId="0" xfId="18" applyNumberFormat="1" applyFont="1" applyBorder="1" applyAlignment="1">
      <alignment horizontal="left" wrapText="1"/>
      <protection/>
    </xf>
    <xf numFmtId="3" fontId="8" fillId="0" borderId="0" xfId="18" applyNumberFormat="1" applyFont="1" applyBorder="1" applyAlignment="1">
      <alignment horizontal="left" wrapText="1"/>
      <protection/>
    </xf>
    <xf numFmtId="3" fontId="9" fillId="0" borderId="0" xfId="18" applyNumberFormat="1" applyFont="1" applyBorder="1" applyAlignment="1">
      <alignment horizontal="right"/>
      <protection/>
    </xf>
    <xf numFmtId="3" fontId="8" fillId="0" borderId="0" xfId="18" applyNumberFormat="1" applyFont="1" applyBorder="1" applyAlignment="1">
      <alignment/>
      <protection/>
    </xf>
    <xf numFmtId="3" fontId="9" fillId="0" borderId="0" xfId="18" applyNumberFormat="1" applyFont="1" applyBorder="1" applyAlignment="1">
      <alignment/>
      <protection/>
    </xf>
    <xf numFmtId="3" fontId="8" fillId="0" borderId="1" xfId="18" applyNumberFormat="1" applyFont="1" applyBorder="1" applyAlignment="1">
      <alignment/>
      <protection/>
    </xf>
    <xf numFmtId="3" fontId="8" fillId="0" borderId="1" xfId="18" applyNumberFormat="1" applyFont="1" applyFill="1" applyBorder="1" applyAlignment="1">
      <alignment horizontal="right"/>
      <protection/>
    </xf>
    <xf numFmtId="3" fontId="9" fillId="0" borderId="1" xfId="18" applyNumberFormat="1" applyFont="1" applyFill="1" applyBorder="1" applyAlignment="1">
      <alignment horizontal="right"/>
      <protection/>
    </xf>
    <xf numFmtId="0" fontId="26" fillId="0" borderId="0" xfId="18" applyFont="1">
      <alignment/>
      <protection/>
    </xf>
    <xf numFmtId="3" fontId="9" fillId="0" borderId="0" xfId="18" applyNumberFormat="1" applyFont="1" applyFill="1" applyBorder="1" applyAlignment="1">
      <alignment/>
      <protection/>
    </xf>
    <xf numFmtId="3" fontId="9" fillId="0" borderId="0" xfId="18" applyNumberFormat="1" applyFont="1" applyAlignment="1">
      <alignment/>
      <protection/>
    </xf>
    <xf numFmtId="3" fontId="9" fillId="0" borderId="0" xfId="18" applyNumberFormat="1" applyFont="1" applyFill="1" applyAlignment="1">
      <alignment horizontal="right"/>
      <protection/>
    </xf>
    <xf numFmtId="3" fontId="27" fillId="0" borderId="0" xfId="18" applyNumberFormat="1" applyFont="1" applyAlignment="1">
      <alignment horizontal="left" wrapText="1"/>
      <protection/>
    </xf>
    <xf numFmtId="3" fontId="27" fillId="0" borderId="0" xfId="18" applyNumberFormat="1" applyFont="1" applyAlignment="1">
      <alignment/>
      <protection/>
    </xf>
    <xf numFmtId="3" fontId="3" fillId="0" borderId="0" xfId="18" applyNumberFormat="1" applyFont="1">
      <alignment/>
      <protection/>
    </xf>
    <xf numFmtId="3" fontId="11" fillId="0" borderId="0" xfId="18" applyNumberFormat="1" applyFont="1" applyFill="1">
      <alignment/>
      <protection/>
    </xf>
    <xf numFmtId="3" fontId="11" fillId="0" borderId="0" xfId="18" applyNumberFormat="1" applyFont="1" applyFill="1" applyAlignment="1">
      <alignment horizontal="center"/>
      <protection/>
    </xf>
    <xf numFmtId="3" fontId="0" fillId="0" borderId="0" xfId="18" applyNumberFormat="1" applyFont="1">
      <alignment/>
      <protection/>
    </xf>
    <xf numFmtId="3" fontId="21" fillId="0" borderId="0" xfId="18" applyNumberFormat="1" applyFont="1" applyFill="1">
      <alignment/>
      <protection/>
    </xf>
    <xf numFmtId="3" fontId="0" fillId="0" borderId="0" xfId="18" applyNumberFormat="1" applyFont="1" applyFill="1">
      <alignment/>
      <protection/>
    </xf>
    <xf numFmtId="3" fontId="0" fillId="0" borderId="0" xfId="18" applyNumberFormat="1" applyFont="1" applyAlignment="1">
      <alignment horizontal="justify"/>
      <protection/>
    </xf>
    <xf numFmtId="3" fontId="0" fillId="0" borderId="0" xfId="18" applyNumberFormat="1" applyFont="1" applyFill="1" applyAlignment="1">
      <alignment horizontal="justify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7" fontId="9" fillId="0" borderId="0" xfId="0" applyNumberFormat="1" applyFont="1" applyFill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Fill="1" applyBorder="1" applyAlignment="1" quotePrefix="1">
      <alignment horizontal="right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Fill="1" applyBorder="1" applyAlignment="1" quotePrefix="1">
      <alignment horizontal="right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3" fontId="18" fillId="0" borderId="0" xfId="0" applyNumberFormat="1" applyFont="1" applyFill="1" applyAlignment="1">
      <alignment/>
    </xf>
    <xf numFmtId="0" fontId="1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9" fillId="0" borderId="3" xfId="0" applyFont="1" applyBorder="1" applyAlignment="1">
      <alignment wrapText="1"/>
    </xf>
    <xf numFmtId="0" fontId="30" fillId="0" borderId="3" xfId="0" applyFont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32" fillId="0" borderId="0" xfId="0" applyFont="1" applyBorder="1" applyAlignment="1">
      <alignment horizontal="right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14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right" wrapText="1"/>
    </xf>
    <xf numFmtId="2" fontId="8" fillId="0" borderId="2" xfId="0" applyNumberFormat="1" applyFont="1" applyBorder="1" applyAlignment="1" quotePrefix="1">
      <alignment horizontal="center" wrapText="1"/>
    </xf>
    <xf numFmtId="0" fontId="26" fillId="0" borderId="0" xfId="0" applyFont="1" applyAlignment="1">
      <alignment/>
    </xf>
    <xf numFmtId="0" fontId="8" fillId="0" borderId="0" xfId="0" applyFont="1" applyFill="1" applyAlignment="1" quotePrefix="1">
      <alignment horizontal="center" wrapText="1"/>
    </xf>
    <xf numFmtId="0" fontId="0" fillId="0" borderId="0" xfId="0" applyFont="1" applyAlignment="1">
      <alignment wrapText="1"/>
    </xf>
    <xf numFmtId="16" fontId="8" fillId="0" borderId="0" xfId="0" applyNumberFormat="1" applyFont="1" applyFill="1" applyAlignment="1" quotePrefix="1">
      <alignment horizontal="center" wrapText="1"/>
    </xf>
    <xf numFmtId="0" fontId="8" fillId="0" borderId="2" xfId="0" applyFont="1" applyFill="1" applyBorder="1" applyAlignment="1" quotePrefix="1">
      <alignment horizontal="center" wrapText="1"/>
    </xf>
    <xf numFmtId="0" fontId="0" fillId="0" borderId="2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0" applyNumberFormat="1" applyFont="1" applyFill="1" applyAlignment="1">
      <alignment horizontal="right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34" fillId="0" borderId="0" xfId="0" applyFont="1" applyAlignment="1">
      <alignment wrapText="1"/>
    </xf>
    <xf numFmtId="0" fontId="3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97" fontId="9" fillId="0" borderId="1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3" fontId="16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/>
    </xf>
    <xf numFmtId="3" fontId="8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8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16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3" fontId="0" fillId="0" borderId="0" xfId="0" applyNumberFormat="1" applyFont="1" applyFill="1" applyAlignment="1">
      <alignment horizontal="justify"/>
    </xf>
    <xf numFmtId="0" fontId="0" fillId="0" borderId="2" xfId="0" applyFont="1" applyBorder="1" applyAlignment="1">
      <alignment/>
    </xf>
    <xf numFmtId="0" fontId="21" fillId="0" borderId="5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 wrapText="1"/>
    </xf>
    <xf numFmtId="0" fontId="35" fillId="0" borderId="2" xfId="0" applyFont="1" applyBorder="1" applyAlignment="1">
      <alignment/>
    </xf>
    <xf numFmtId="0" fontId="16" fillId="0" borderId="2" xfId="0" applyFont="1" applyBorder="1" applyAlignment="1">
      <alignment horizontal="center" wrapText="1"/>
    </xf>
    <xf numFmtId="0" fontId="16" fillId="0" borderId="0" xfId="0" applyFont="1" applyFill="1" applyAlignment="1">
      <alignment wrapText="1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2" xfId="0" applyFont="1" applyBorder="1" applyAlignment="1">
      <alignment/>
    </xf>
    <xf numFmtId="0" fontId="9" fillId="0" borderId="2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9" fillId="0" borderId="5" xfId="0" applyFont="1" applyBorder="1" applyAlignment="1">
      <alignment/>
    </xf>
    <xf numFmtId="0" fontId="36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/>
    </xf>
    <xf numFmtId="0" fontId="36" fillId="0" borderId="2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36" fillId="0" borderId="5" xfId="0" applyFont="1" applyFill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0" borderId="0" xfId="0" applyFont="1" applyFill="1" applyAlignment="1">
      <alignment wrapText="1"/>
    </xf>
    <xf numFmtId="0" fontId="38" fillId="0" borderId="0" xfId="0" applyFont="1" applyAlignment="1">
      <alignment/>
    </xf>
    <xf numFmtId="197" fontId="9" fillId="0" borderId="0" xfId="0" applyNumberFormat="1" applyFont="1" applyAlignment="1">
      <alignment horizontal="right" wrapText="1"/>
    </xf>
    <xf numFmtId="3" fontId="9" fillId="0" borderId="1" xfId="0" applyNumberFormat="1" applyFont="1" applyBorder="1" applyAlignment="1" quotePrefix="1">
      <alignment horizontal="righ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21" fillId="0" borderId="3" xfId="0" applyFont="1" applyFill="1" applyBorder="1" applyAlignment="1">
      <alignment/>
    </xf>
    <xf numFmtId="0" fontId="9" fillId="0" borderId="5" xfId="0" applyFont="1" applyBorder="1" applyAlignment="1">
      <alignment wrapText="1"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3" fontId="0" fillId="0" borderId="0" xfId="0" applyNumberFormat="1" applyFont="1" applyAlignment="1">
      <alignment horizontal="justify"/>
    </xf>
  </cellXfs>
  <cellStyles count="10">
    <cellStyle name="Normal" xfId="0"/>
    <cellStyle name="Followed Hyperlink" xfId="15"/>
    <cellStyle name="Hyperlink" xfId="16"/>
    <cellStyle name="Normal_ÅR siffror framvagn &amp; bak" xfId="17"/>
    <cellStyle name="Normal_Årsredovisning 070618 (3)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10</xdr:row>
      <xdr:rowOff>152400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54864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47625</xdr:colOff>
      <xdr:row>10</xdr:row>
      <xdr:rowOff>152400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4295775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6200" cy="180975"/>
    <xdr:sp>
      <xdr:nvSpPr>
        <xdr:cNvPr id="3" name="TextBox 4"/>
        <xdr:cNvSpPr txBox="1">
          <a:spLocks noChangeArrowheads="1"/>
        </xdr:cNvSpPr>
      </xdr:nvSpPr>
      <xdr:spPr>
        <a:xfrm>
          <a:off x="66294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47625</xdr:colOff>
      <xdr:row>10</xdr:row>
      <xdr:rowOff>152400</xdr:rowOff>
    </xdr:from>
    <xdr:ext cx="76200" cy="180975"/>
    <xdr:sp>
      <xdr:nvSpPr>
        <xdr:cNvPr id="4" name="TextBox 5"/>
        <xdr:cNvSpPr txBox="1">
          <a:spLocks noChangeArrowheads="1"/>
        </xdr:cNvSpPr>
      </xdr:nvSpPr>
      <xdr:spPr>
        <a:xfrm>
          <a:off x="54864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47625</xdr:colOff>
      <xdr:row>10</xdr:row>
      <xdr:rowOff>152400</xdr:rowOff>
    </xdr:from>
    <xdr:ext cx="76200" cy="180975"/>
    <xdr:sp>
      <xdr:nvSpPr>
        <xdr:cNvPr id="5" name="TextBox 6"/>
        <xdr:cNvSpPr txBox="1">
          <a:spLocks noChangeArrowheads="1"/>
        </xdr:cNvSpPr>
      </xdr:nvSpPr>
      <xdr:spPr>
        <a:xfrm>
          <a:off x="54864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47625</xdr:colOff>
      <xdr:row>10</xdr:row>
      <xdr:rowOff>152400</xdr:rowOff>
    </xdr:from>
    <xdr:ext cx="76200" cy="180975"/>
    <xdr:sp>
      <xdr:nvSpPr>
        <xdr:cNvPr id="6" name="TextBox 7"/>
        <xdr:cNvSpPr txBox="1">
          <a:spLocks noChangeArrowheads="1"/>
        </xdr:cNvSpPr>
      </xdr:nvSpPr>
      <xdr:spPr>
        <a:xfrm>
          <a:off x="5486400" y="228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7"/>
  <sheetViews>
    <sheetView tabSelected="1" workbookViewId="0" topLeftCell="A1">
      <selection activeCell="A1" sqref="A1"/>
    </sheetView>
  </sheetViews>
  <sheetFormatPr defaultColWidth="9.00390625" defaultRowHeight="11.25"/>
  <cols>
    <col min="1" max="1" width="39.25390625" style="2" customWidth="1"/>
    <col min="2" max="5" width="12.00390625" style="2" customWidth="1"/>
    <col min="6" max="6" width="11.875" style="2" customWidth="1"/>
    <col min="7" max="16384" width="8.00390625" style="2" customWidth="1"/>
  </cols>
  <sheetData>
    <row r="1" ht="26.25">
      <c r="A1" s="1" t="s">
        <v>0</v>
      </c>
    </row>
    <row r="2" spans="1:6" ht="12.75">
      <c r="A2" s="3"/>
      <c r="B2" s="4"/>
      <c r="C2" s="4"/>
      <c r="D2" s="4"/>
      <c r="E2" s="4"/>
      <c r="F2" s="4"/>
    </row>
    <row r="3" spans="1:6" ht="15">
      <c r="A3" s="5"/>
      <c r="B3" s="6">
        <v>40179</v>
      </c>
      <c r="C3" s="6">
        <v>39814</v>
      </c>
      <c r="D3" s="6">
        <v>39448</v>
      </c>
      <c r="E3" s="6">
        <v>39083</v>
      </c>
      <c r="F3" s="6">
        <v>38718</v>
      </c>
    </row>
    <row r="4" spans="1:6" ht="15.75" thickBot="1">
      <c r="A4" s="7" t="s">
        <v>1</v>
      </c>
      <c r="B4" s="8">
        <v>40543</v>
      </c>
      <c r="C4" s="8">
        <v>40178</v>
      </c>
      <c r="D4" s="8">
        <v>39813</v>
      </c>
      <c r="E4" s="8">
        <v>39447</v>
      </c>
      <c r="F4" s="8">
        <v>39082</v>
      </c>
    </row>
    <row r="5" spans="1:6" ht="15">
      <c r="A5" s="9" t="s">
        <v>2</v>
      </c>
      <c r="B5" s="10">
        <v>3971</v>
      </c>
      <c r="C5" s="10">
        <v>4220</v>
      </c>
      <c r="D5" s="10">
        <v>4099</v>
      </c>
      <c r="E5" s="10">
        <v>3985</v>
      </c>
      <c r="F5" s="10">
        <v>3762</v>
      </c>
    </row>
    <row r="6" spans="1:6" ht="15">
      <c r="A6" s="11" t="s">
        <v>3</v>
      </c>
      <c r="B6" s="12">
        <v>-2919</v>
      </c>
      <c r="C6" s="12">
        <v>-3054</v>
      </c>
      <c r="D6" s="12">
        <v>-3020</v>
      </c>
      <c r="E6" s="12">
        <v>-2948</v>
      </c>
      <c r="F6" s="12">
        <v>-2812</v>
      </c>
    </row>
    <row r="7" spans="1:6" ht="15">
      <c r="A7" s="9" t="s">
        <v>4</v>
      </c>
      <c r="B7" s="13">
        <f>SUM(B5:B6)</f>
        <v>1052</v>
      </c>
      <c r="C7" s="13">
        <f>SUM(C5:C6)</f>
        <v>1166</v>
      </c>
      <c r="D7" s="13">
        <f>SUM(D5:D6)</f>
        <v>1079</v>
      </c>
      <c r="E7" s="14">
        <f>SUM(E5:E6)</f>
        <v>1037</v>
      </c>
      <c r="F7" s="13">
        <f>SUM(F5:F6)</f>
        <v>950</v>
      </c>
    </row>
    <row r="8" spans="1:6" ht="15">
      <c r="A8" s="5"/>
      <c r="B8" s="15">
        <v>-434</v>
      </c>
      <c r="C8" s="15">
        <v>-482</v>
      </c>
      <c r="D8" s="15">
        <v>-465</v>
      </c>
      <c r="E8" s="15">
        <v>-446</v>
      </c>
      <c r="F8" s="15">
        <v>-459</v>
      </c>
    </row>
    <row r="9" spans="1:6" ht="15">
      <c r="A9" s="5" t="s">
        <v>5</v>
      </c>
      <c r="B9" s="15"/>
      <c r="C9" s="15"/>
      <c r="D9" s="15"/>
      <c r="E9" s="15"/>
      <c r="F9" s="15"/>
    </row>
    <row r="10" spans="1:6" ht="15">
      <c r="A10" s="5" t="s">
        <v>6</v>
      </c>
      <c r="B10" s="16">
        <v>-174</v>
      </c>
      <c r="C10" s="16">
        <v>-184</v>
      </c>
      <c r="D10" s="16">
        <v>-198</v>
      </c>
      <c r="E10" s="16">
        <v>-208</v>
      </c>
      <c r="F10" s="16">
        <v>-219</v>
      </c>
    </row>
    <row r="11" spans="1:6" ht="15">
      <c r="A11" s="5" t="s">
        <v>7</v>
      </c>
      <c r="B11" s="16">
        <v>-25</v>
      </c>
      <c r="C11" s="16">
        <v>-29</v>
      </c>
      <c r="D11" s="16">
        <v>-23</v>
      </c>
      <c r="E11" s="16">
        <v>-13</v>
      </c>
      <c r="F11" s="16">
        <v>-6</v>
      </c>
    </row>
    <row r="12" spans="1:6" ht="15">
      <c r="A12" s="5" t="s">
        <v>8</v>
      </c>
      <c r="B12" s="16">
        <v>134</v>
      </c>
      <c r="C12" s="16">
        <v>107</v>
      </c>
      <c r="D12" s="16">
        <v>57</v>
      </c>
      <c r="E12" s="16">
        <v>57</v>
      </c>
      <c r="F12" s="16">
        <v>44</v>
      </c>
    </row>
    <row r="13" spans="1:6" ht="15">
      <c r="A13" s="11" t="s">
        <v>9</v>
      </c>
      <c r="B13" s="17">
        <v>-117</v>
      </c>
      <c r="C13" s="17">
        <v>-90</v>
      </c>
      <c r="D13" s="17">
        <v>-124</v>
      </c>
      <c r="E13" s="17">
        <v>-33</v>
      </c>
      <c r="F13" s="17">
        <v>-33</v>
      </c>
    </row>
    <row r="14" spans="1:6" ht="15">
      <c r="A14" s="9" t="s">
        <v>10</v>
      </c>
      <c r="B14" s="13">
        <f>SUM(B7+B8+B10+B11+B12+B13)</f>
        <v>436</v>
      </c>
      <c r="C14" s="13">
        <f>SUM(C7+C8+C10+C11+C12+C13)</f>
        <v>488</v>
      </c>
      <c r="D14" s="13">
        <f>SUM(D7+D8+D10+D11+D12+D13)</f>
        <v>326</v>
      </c>
      <c r="E14" s="13">
        <f>SUM(E7+E8+E10+E11+E12+E13)</f>
        <v>394</v>
      </c>
      <c r="F14" s="13">
        <f>SUM(F7+F8+F10+F11+F12+F13)</f>
        <v>277</v>
      </c>
    </row>
    <row r="15" spans="1:6" ht="15">
      <c r="A15" s="5"/>
      <c r="B15" s="15">
        <v>1</v>
      </c>
      <c r="C15" s="15">
        <v>2</v>
      </c>
      <c r="D15" s="15">
        <v>8</v>
      </c>
      <c r="E15" s="15">
        <v>37</v>
      </c>
      <c r="F15" s="15">
        <v>59</v>
      </c>
    </row>
    <row r="16" spans="1:6" ht="15">
      <c r="A16" s="5" t="s">
        <v>11</v>
      </c>
      <c r="B16" s="15"/>
      <c r="C16" s="15"/>
      <c r="D16" s="15"/>
      <c r="E16" s="15"/>
      <c r="F16" s="15"/>
    </row>
    <row r="17" spans="1:6" ht="15">
      <c r="A17" s="11" t="s">
        <v>12</v>
      </c>
      <c r="B17" s="17">
        <v>-19</v>
      </c>
      <c r="C17" s="17">
        <v>-45</v>
      </c>
      <c r="D17" s="17">
        <v>-83</v>
      </c>
      <c r="E17" s="17">
        <v>-235</v>
      </c>
      <c r="F17" s="17">
        <v>-335</v>
      </c>
    </row>
    <row r="18" spans="1:6" ht="15">
      <c r="A18" s="9" t="s">
        <v>13</v>
      </c>
      <c r="B18" s="13">
        <f>SUM(B15:B17)</f>
        <v>-18</v>
      </c>
      <c r="C18" s="13">
        <f>SUM(C15:C17)</f>
        <v>-43</v>
      </c>
      <c r="D18" s="13">
        <f>SUM(D15:D17)</f>
        <v>-75</v>
      </c>
      <c r="E18" s="13">
        <f>SUM(E15:E17)</f>
        <v>-198</v>
      </c>
      <c r="F18" s="13">
        <f>SUM(F15:F17)</f>
        <v>-276</v>
      </c>
    </row>
    <row r="19" spans="1:6" ht="15">
      <c r="A19" s="9"/>
      <c r="B19" s="16"/>
      <c r="C19" s="16"/>
      <c r="D19" s="16"/>
      <c r="E19" s="16"/>
      <c r="F19" s="16"/>
    </row>
    <row r="20" spans="1:6" ht="15">
      <c r="A20" s="9" t="s">
        <v>14</v>
      </c>
      <c r="B20" s="13">
        <f>SUM(B14+B18)</f>
        <v>418</v>
      </c>
      <c r="C20" s="13">
        <f>SUM(C14+C18)-1</f>
        <v>444</v>
      </c>
      <c r="D20" s="13">
        <f>SUM(D14+D18)</f>
        <v>251</v>
      </c>
      <c r="E20" s="13">
        <v>196</v>
      </c>
      <c r="F20" s="13">
        <f>SUM(F14+F18)</f>
        <v>1</v>
      </c>
    </row>
    <row r="21" spans="1:6" ht="15">
      <c r="A21" s="5"/>
      <c r="B21" s="16"/>
      <c r="C21" s="16"/>
      <c r="D21" s="16"/>
      <c r="E21" s="16"/>
      <c r="F21" s="16"/>
    </row>
    <row r="22" spans="1:6" ht="15">
      <c r="A22" s="11" t="s">
        <v>15</v>
      </c>
      <c r="B22" s="17">
        <v>-112</v>
      </c>
      <c r="C22" s="17">
        <v>-108</v>
      </c>
      <c r="D22" s="17">
        <v>-60</v>
      </c>
      <c r="E22" s="17">
        <v>-97</v>
      </c>
      <c r="F22" s="17">
        <v>-12</v>
      </c>
    </row>
    <row r="23" spans="1:6" ht="15">
      <c r="A23" s="9"/>
      <c r="B23" s="18">
        <f>+B20+B22</f>
        <v>306</v>
      </c>
      <c r="C23" s="18">
        <f>+C20+C22</f>
        <v>336</v>
      </c>
      <c r="D23" s="18">
        <v>191</v>
      </c>
      <c r="E23" s="18">
        <f>SUM(E20+E22)</f>
        <v>99</v>
      </c>
      <c r="F23" s="18">
        <v>-11</v>
      </c>
    </row>
    <row r="24" spans="1:6" ht="15">
      <c r="A24" s="9" t="s">
        <v>16</v>
      </c>
      <c r="B24" s="18"/>
      <c r="C24" s="18"/>
      <c r="D24" s="18"/>
      <c r="E24" s="18"/>
      <c r="F24" s="18"/>
    </row>
    <row r="25" spans="1:6" ht="15">
      <c r="A25" s="19"/>
      <c r="B25" s="18" t="s">
        <v>17</v>
      </c>
      <c r="C25" s="18" t="s">
        <v>17</v>
      </c>
      <c r="D25" s="18">
        <v>6</v>
      </c>
      <c r="E25" s="18">
        <v>472</v>
      </c>
      <c r="F25" s="18">
        <v>77</v>
      </c>
    </row>
    <row r="26" spans="1:6" ht="15">
      <c r="A26" s="20" t="s">
        <v>18</v>
      </c>
      <c r="B26" s="21"/>
      <c r="C26" s="21"/>
      <c r="D26" s="21"/>
      <c r="E26" s="21"/>
      <c r="F26" s="21"/>
    </row>
    <row r="27" spans="1:6" ht="15">
      <c r="A27" s="9" t="s">
        <v>19</v>
      </c>
      <c r="B27" s="22">
        <f>+B23</f>
        <v>306</v>
      </c>
      <c r="C27" s="22">
        <f>+C23</f>
        <v>336</v>
      </c>
      <c r="D27" s="22">
        <v>197</v>
      </c>
      <c r="E27" s="22">
        <f>SUM(E23+E25)</f>
        <v>571</v>
      </c>
      <c r="F27" s="22">
        <v>66</v>
      </c>
    </row>
  </sheetData>
  <mergeCells count="20">
    <mergeCell ref="B8:B9"/>
    <mergeCell ref="B15:B16"/>
    <mergeCell ref="B23:B24"/>
    <mergeCell ref="B25:B26"/>
    <mergeCell ref="C8:C9"/>
    <mergeCell ref="C15:C16"/>
    <mergeCell ref="C23:C24"/>
    <mergeCell ref="C25:C26"/>
    <mergeCell ref="D8:D9"/>
    <mergeCell ref="E8:E9"/>
    <mergeCell ref="F8:F9"/>
    <mergeCell ref="D15:D16"/>
    <mergeCell ref="E15:E16"/>
    <mergeCell ref="F15:F16"/>
    <mergeCell ref="D23:D24"/>
    <mergeCell ref="E23:E24"/>
    <mergeCell ref="F23:F24"/>
    <mergeCell ref="D25:D26"/>
    <mergeCell ref="E25:E26"/>
    <mergeCell ref="F25:F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5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38.50390625" style="57" customWidth="1"/>
    <col min="2" max="2" width="10.00390625" style="57" customWidth="1"/>
    <col min="3" max="3" width="8.00390625" style="57" customWidth="1"/>
    <col min="4" max="5" width="15.625" style="68" customWidth="1"/>
    <col min="6" max="10" width="9.00390625" style="57" customWidth="1"/>
    <col min="11" max="11" width="6.75390625" style="57" bestFit="1" customWidth="1"/>
    <col min="12" max="16384" width="9.00390625" style="57" customWidth="1"/>
  </cols>
  <sheetData>
    <row r="1" spans="1:18" ht="27" customHeight="1">
      <c r="A1" s="54" t="s">
        <v>188</v>
      </c>
      <c r="B1" s="54"/>
      <c r="C1" s="56"/>
      <c r="D1" s="56"/>
      <c r="E1" s="56"/>
      <c r="F1" s="55"/>
      <c r="G1" s="55"/>
      <c r="J1" s="55"/>
      <c r="K1" s="55"/>
      <c r="L1" s="55"/>
      <c r="M1" s="55"/>
      <c r="N1" s="55"/>
      <c r="O1" s="55"/>
      <c r="P1" s="55"/>
      <c r="Q1" s="55"/>
      <c r="R1" s="55"/>
    </row>
    <row r="2" spans="3:18" ht="15" customHeight="1">
      <c r="C2" s="58"/>
      <c r="D2" s="155"/>
      <c r="E2" s="155"/>
      <c r="F2" s="58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60"/>
      <c r="B3" s="60"/>
      <c r="C3" s="58"/>
      <c r="D3" s="62">
        <v>40179</v>
      </c>
      <c r="E3" s="62">
        <v>39814</v>
      </c>
      <c r="F3" s="113"/>
      <c r="G3" s="68"/>
      <c r="H3" s="68"/>
      <c r="I3" s="68"/>
      <c r="J3" s="56"/>
      <c r="K3" s="56"/>
      <c r="L3" s="56"/>
      <c r="M3" s="55"/>
      <c r="N3" s="55"/>
      <c r="O3" s="55"/>
      <c r="P3" s="55"/>
      <c r="Q3" s="55"/>
      <c r="R3" s="55"/>
    </row>
    <row r="4" spans="1:18" ht="17.25" customHeight="1" thickBot="1">
      <c r="A4" s="63" t="s">
        <v>57</v>
      </c>
      <c r="B4" s="63"/>
      <c r="C4" s="114"/>
      <c r="D4" s="66" t="s">
        <v>58</v>
      </c>
      <c r="E4" s="66" t="s">
        <v>59</v>
      </c>
      <c r="F4" s="115"/>
      <c r="G4" s="68"/>
      <c r="H4" s="68"/>
      <c r="I4" s="68"/>
      <c r="J4" s="56"/>
      <c r="K4" s="56"/>
      <c r="L4" s="56"/>
      <c r="M4" s="55"/>
      <c r="N4" s="55"/>
      <c r="O4" s="55"/>
      <c r="P4" s="55"/>
      <c r="Q4" s="55"/>
      <c r="R4" s="55"/>
    </row>
    <row r="5" spans="1:18" ht="13.5" customHeight="1">
      <c r="A5" s="69"/>
      <c r="B5" s="69"/>
      <c r="C5" s="70"/>
      <c r="F5" s="71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82" t="s">
        <v>75</v>
      </c>
      <c r="B6" s="82"/>
      <c r="C6" s="74"/>
      <c r="D6" s="116">
        <v>194</v>
      </c>
      <c r="E6" s="116">
        <v>487</v>
      </c>
      <c r="F6" s="76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117"/>
      <c r="B7" s="117"/>
      <c r="C7" s="118"/>
      <c r="D7" s="119"/>
      <c r="E7" s="119"/>
      <c r="F7" s="81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120" t="s">
        <v>143</v>
      </c>
      <c r="B8" s="120"/>
      <c r="C8" s="121"/>
      <c r="D8" s="122"/>
      <c r="E8" s="122"/>
      <c r="J8" s="55"/>
      <c r="K8" s="55"/>
      <c r="L8" s="55"/>
      <c r="M8" s="55"/>
      <c r="N8" s="55"/>
      <c r="O8" s="55"/>
      <c r="P8" s="55"/>
      <c r="Q8" s="55"/>
      <c r="R8" s="55"/>
    </row>
    <row r="9" spans="1:18" ht="16.5" customHeight="1">
      <c r="A9" s="123" t="s">
        <v>189</v>
      </c>
      <c r="B9" s="123"/>
      <c r="C9" s="123"/>
      <c r="D9" s="75">
        <v>48</v>
      </c>
      <c r="E9" s="75">
        <v>66</v>
      </c>
      <c r="F9" s="86"/>
      <c r="J9" s="55"/>
      <c r="K9" s="55"/>
      <c r="L9" s="55"/>
      <c r="M9" s="55"/>
      <c r="N9" s="55"/>
      <c r="O9" s="55"/>
      <c r="P9" s="55"/>
      <c r="Q9" s="55"/>
      <c r="R9" s="55"/>
    </row>
    <row r="10" spans="1:18" ht="27.75" customHeight="1">
      <c r="A10" s="124" t="s">
        <v>232</v>
      </c>
      <c r="B10" s="124"/>
      <c r="C10" s="124"/>
      <c r="D10" s="80">
        <v>1</v>
      </c>
      <c r="E10" s="80">
        <v>2</v>
      </c>
      <c r="F10" s="71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9.5" customHeight="1">
      <c r="A11" s="82" t="s">
        <v>77</v>
      </c>
      <c r="B11" s="82"/>
      <c r="C11" s="87"/>
      <c r="D11" s="116">
        <f>SUM(D9:D10)</f>
        <v>49</v>
      </c>
      <c r="E11" s="116">
        <f>SUM(E9:E10)</f>
        <v>68</v>
      </c>
      <c r="F11" s="71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>
      <c r="A12" s="125"/>
      <c r="B12" s="125"/>
      <c r="C12" s="126"/>
      <c r="D12" s="80"/>
      <c r="E12" s="80"/>
      <c r="F12" s="71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130" customFormat="1" ht="15">
      <c r="A13" s="120" t="s">
        <v>78</v>
      </c>
      <c r="B13" s="120"/>
      <c r="C13" s="127"/>
      <c r="D13" s="128">
        <f>+D6+D11</f>
        <v>243</v>
      </c>
      <c r="E13" s="128">
        <f>+E6+E11</f>
        <v>555</v>
      </c>
      <c r="F13" s="129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15">
      <c r="A14" s="117"/>
      <c r="B14" s="117"/>
      <c r="C14" s="118"/>
      <c r="D14" s="119"/>
      <c r="E14" s="119"/>
      <c r="F14" s="81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29.25" customHeight="1">
      <c r="A15" s="132" t="s">
        <v>79</v>
      </c>
      <c r="B15" s="132"/>
      <c r="C15" s="133"/>
      <c r="D15" s="122"/>
      <c r="E15" s="122"/>
      <c r="F15" s="86"/>
      <c r="G15" s="89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 customHeight="1">
      <c r="A16" s="117" t="s">
        <v>71</v>
      </c>
      <c r="B16" s="117"/>
      <c r="C16" s="133"/>
      <c r="D16" s="119">
        <f>+D13</f>
        <v>243</v>
      </c>
      <c r="E16" s="119">
        <f>+E13</f>
        <v>555</v>
      </c>
      <c r="F16" s="86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>
      <c r="A17" s="120"/>
      <c r="B17" s="120"/>
      <c r="C17" s="133"/>
      <c r="D17" s="119"/>
      <c r="E17" s="119"/>
      <c r="F17" s="71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 customHeight="1">
      <c r="A18" s="134" t="s">
        <v>233</v>
      </c>
      <c r="B18" s="134"/>
      <c r="C18" s="135"/>
      <c r="D18" s="135"/>
      <c r="E18" s="135"/>
      <c r="F18" s="71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117"/>
      <c r="B19" s="117"/>
      <c r="C19" s="133"/>
      <c r="D19" s="119"/>
      <c r="E19" s="119"/>
      <c r="F19" s="71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120"/>
      <c r="B20" s="120"/>
      <c r="C20" s="136"/>
      <c r="E20" s="137"/>
      <c r="F20" s="92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 customHeight="1">
      <c r="A21" s="138"/>
      <c r="B21" s="138"/>
      <c r="C21" s="136"/>
      <c r="D21" s="119"/>
      <c r="E21" s="119"/>
      <c r="F21" s="92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120"/>
      <c r="B22" s="120"/>
      <c r="C22" s="133"/>
      <c r="D22" s="122"/>
      <c r="E22" s="122"/>
      <c r="F22" s="86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 customHeight="1">
      <c r="A23" s="139"/>
      <c r="B23" s="139"/>
      <c r="C23" s="133"/>
      <c r="D23" s="122"/>
      <c r="E23" s="122"/>
      <c r="F23" s="86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 customHeight="1">
      <c r="A24" s="117"/>
      <c r="B24" s="117"/>
      <c r="C24" s="133"/>
      <c r="D24" s="137"/>
      <c r="E24" s="119"/>
      <c r="F24" s="71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>
      <c r="A25" s="120"/>
      <c r="B25" s="120"/>
      <c r="C25" s="133"/>
      <c r="D25" s="122"/>
      <c r="E25" s="122"/>
      <c r="F25" s="86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5" customHeight="1">
      <c r="A26" s="139"/>
      <c r="B26" s="139"/>
      <c r="C26" s="133"/>
      <c r="D26" s="119"/>
      <c r="E26" s="119"/>
      <c r="F26" s="86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>
      <c r="A27" s="117"/>
      <c r="B27" s="117"/>
      <c r="C27" s="140"/>
      <c r="D27" s="119"/>
      <c r="E27" s="119"/>
      <c r="F27" s="86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5">
      <c r="A28" s="117"/>
      <c r="B28" s="117"/>
      <c r="C28" s="133"/>
      <c r="D28" s="119"/>
      <c r="E28" s="119"/>
      <c r="F28" s="141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5">
      <c r="A29" s="142"/>
      <c r="B29" s="142"/>
      <c r="C29" s="143"/>
      <c r="D29" s="144"/>
      <c r="E29" s="144"/>
      <c r="F29" s="14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5" customHeight="1">
      <c r="A30" s="117"/>
      <c r="B30" s="117"/>
      <c r="C30" s="133"/>
      <c r="D30" s="119"/>
      <c r="E30" s="119"/>
      <c r="F30" s="71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5">
      <c r="A31" s="146"/>
      <c r="B31" s="146"/>
      <c r="C31" s="105"/>
      <c r="D31" s="75"/>
      <c r="E31" s="75"/>
      <c r="F31" s="104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5">
      <c r="A32" s="105"/>
      <c r="B32" s="105"/>
      <c r="C32" s="105"/>
      <c r="D32" s="75"/>
      <c r="E32" s="75"/>
      <c r="F32" s="104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5">
      <c r="A33" s="105"/>
      <c r="B33" s="105"/>
      <c r="C33" s="105"/>
      <c r="D33" s="147"/>
      <c r="E33" s="147"/>
      <c r="F33" s="148"/>
      <c r="G33" s="68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5" customHeight="1">
      <c r="A34" s="105"/>
      <c r="B34" s="105"/>
      <c r="C34" s="105"/>
      <c r="D34" s="75"/>
      <c r="E34" s="75"/>
      <c r="F34" s="149"/>
      <c r="G34" s="68"/>
      <c r="J34" s="55"/>
      <c r="K34" s="55"/>
      <c r="L34" s="55"/>
      <c r="M34" s="55"/>
      <c r="N34" s="55"/>
      <c r="O34" s="55"/>
      <c r="P34" s="55"/>
      <c r="Q34" s="55"/>
      <c r="R34" s="55"/>
    </row>
    <row r="35" spans="1:18" s="68" customFormat="1" ht="15" customHeight="1">
      <c r="A35" s="106"/>
      <c r="B35" s="106"/>
      <c r="C35" s="106"/>
      <c r="D35" s="106"/>
      <c r="E35" s="107"/>
      <c r="F35" s="149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5">
      <c r="A36" s="108"/>
      <c r="B36" s="108"/>
      <c r="C36" s="109"/>
      <c r="D36" s="150"/>
      <c r="E36" s="150"/>
      <c r="F36" s="151"/>
      <c r="G36" s="68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>
      <c r="A37" s="108"/>
      <c r="B37" s="108"/>
      <c r="C37" s="109"/>
      <c r="D37" s="152"/>
      <c r="E37" s="152"/>
      <c r="F37" s="151"/>
      <c r="G37" s="68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30" customHeight="1">
      <c r="A38" s="106"/>
      <c r="B38" s="106"/>
      <c r="C38" s="106"/>
      <c r="D38" s="106"/>
      <c r="E38" s="107"/>
      <c r="F38" s="151"/>
      <c r="G38" s="151"/>
      <c r="H38" s="104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5">
      <c r="A39" s="108"/>
      <c r="B39" s="108"/>
      <c r="C39" s="109"/>
      <c r="D39" s="110"/>
      <c r="E39" s="110"/>
      <c r="F39" s="151"/>
      <c r="G39" s="151"/>
      <c r="H39" s="104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5">
      <c r="A40" s="108"/>
      <c r="B40" s="108"/>
      <c r="C40" s="109"/>
      <c r="D40" s="110"/>
      <c r="E40" s="110"/>
      <c r="F40" s="151"/>
      <c r="G40" s="151"/>
      <c r="H40" s="104"/>
      <c r="J40" s="55"/>
      <c r="K40" s="55"/>
      <c r="L40" s="55"/>
      <c r="M40" s="55"/>
      <c r="N40" s="55"/>
      <c r="O40" s="55"/>
      <c r="P40" s="55"/>
      <c r="Q40" s="55"/>
      <c r="R40" s="55"/>
    </row>
    <row r="41" spans="1:5" ht="33.75" customHeight="1">
      <c r="A41" s="106"/>
      <c r="B41" s="106"/>
      <c r="C41" s="106"/>
      <c r="D41" s="106"/>
      <c r="E41" s="107"/>
    </row>
    <row r="42" spans="1:5" ht="15">
      <c r="A42" s="108"/>
      <c r="B42" s="108"/>
      <c r="C42" s="109"/>
      <c r="D42" s="110"/>
      <c r="E42" s="110"/>
    </row>
    <row r="43" spans="1:5" ht="15">
      <c r="A43" s="108"/>
      <c r="B43" s="108"/>
      <c r="C43" s="109"/>
      <c r="D43" s="110"/>
      <c r="E43" s="110"/>
    </row>
    <row r="44" spans="1:3" ht="11.25">
      <c r="A44" s="68"/>
      <c r="B44" s="68"/>
      <c r="C44" s="68"/>
    </row>
    <row r="45" spans="1:3" ht="11.25">
      <c r="A45" s="68"/>
      <c r="B45" s="68"/>
      <c r="C45" s="68"/>
    </row>
    <row r="46" spans="1:3" ht="9.75" customHeight="1">
      <c r="A46" s="68"/>
      <c r="B46" s="68"/>
      <c r="C46" s="68"/>
    </row>
    <row r="51" ht="16.5" customHeight="1"/>
    <row r="52" ht="16.5" customHeight="1"/>
    <row r="53" ht="17.25" customHeight="1"/>
    <row r="55" spans="1:7" ht="82.5" customHeight="1">
      <c r="A55" s="111"/>
      <c r="B55" s="111"/>
      <c r="C55" s="111"/>
      <c r="D55" s="112"/>
      <c r="E55" s="112"/>
      <c r="F55" s="111"/>
      <c r="G55" s="111"/>
    </row>
    <row r="60" ht="9.75" customHeight="1"/>
    <row r="66" ht="13.5" customHeight="1"/>
    <row r="72" ht="9.75" customHeight="1"/>
    <row r="80" ht="9.75" customHeight="1"/>
    <row r="91" ht="9.75" customHeight="1"/>
    <row r="1699" ht="10.5" customHeight="1"/>
    <row r="2195" ht="66" customHeight="1"/>
    <row r="2206" ht="39" customHeight="1"/>
  </sheetData>
  <mergeCells count="6">
    <mergeCell ref="A9:C9"/>
    <mergeCell ref="A10:C10"/>
    <mergeCell ref="A41:E41"/>
    <mergeCell ref="A18:E18"/>
    <mergeCell ref="A35:E35"/>
    <mergeCell ref="A38:E38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92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38.50390625" style="55" customWidth="1"/>
    <col min="2" max="2" width="7.50390625" style="55" customWidth="1"/>
    <col min="3" max="3" width="9.125" style="55" customWidth="1"/>
    <col min="4" max="5" width="15.625" style="56" customWidth="1"/>
    <col min="6" max="6" width="10.625" style="55" bestFit="1" customWidth="1"/>
    <col min="7" max="16384" width="9.00390625" style="55" customWidth="1"/>
  </cols>
  <sheetData>
    <row r="1" spans="1:5" ht="27" customHeight="1">
      <c r="A1" s="54" t="s">
        <v>190</v>
      </c>
      <c r="B1" s="311"/>
      <c r="C1" s="311"/>
      <c r="D1" s="335"/>
      <c r="E1" s="335"/>
    </row>
    <row r="2" spans="4:5" ht="9.75" customHeight="1">
      <c r="D2" s="336"/>
      <c r="E2" s="336"/>
    </row>
    <row r="3" spans="1:5" ht="15" customHeight="1" thickBot="1">
      <c r="A3" s="314" t="s">
        <v>57</v>
      </c>
      <c r="B3" s="316"/>
      <c r="C3" s="316" t="s">
        <v>81</v>
      </c>
      <c r="D3" s="337">
        <v>40543</v>
      </c>
      <c r="E3" s="337">
        <v>40178</v>
      </c>
    </row>
    <row r="4" spans="1:5" ht="18" customHeight="1">
      <c r="A4" s="101" t="s">
        <v>22</v>
      </c>
      <c r="B4" s="87"/>
      <c r="C4" s="88" t="s">
        <v>82</v>
      </c>
      <c r="D4" s="317"/>
      <c r="E4" s="317"/>
    </row>
    <row r="5" spans="1:5" ht="21.75" customHeight="1">
      <c r="A5" s="82" t="s">
        <v>83</v>
      </c>
      <c r="B5" s="87"/>
      <c r="C5" s="87"/>
      <c r="D5" s="317"/>
      <c r="E5" s="317"/>
    </row>
    <row r="6" spans="1:5" ht="15">
      <c r="A6" s="93" t="s">
        <v>84</v>
      </c>
      <c r="B6" s="87"/>
      <c r="C6" s="87">
        <v>22</v>
      </c>
      <c r="D6" s="167"/>
      <c r="E6" s="167"/>
    </row>
    <row r="7" spans="1:5" ht="15">
      <c r="A7" s="101" t="s">
        <v>23</v>
      </c>
      <c r="B7" s="87"/>
      <c r="C7" s="87"/>
      <c r="D7" s="167">
        <v>599</v>
      </c>
      <c r="E7" s="167">
        <v>699</v>
      </c>
    </row>
    <row r="8" spans="1:5" ht="15" customHeight="1">
      <c r="A8" s="168" t="s">
        <v>85</v>
      </c>
      <c r="B8" s="168"/>
      <c r="C8" s="166"/>
      <c r="D8" s="167">
        <v>36</v>
      </c>
      <c r="E8" s="167">
        <v>26</v>
      </c>
    </row>
    <row r="9" spans="1:5" ht="15">
      <c r="A9" s="338" t="s">
        <v>86</v>
      </c>
      <c r="B9" s="339"/>
      <c r="C9" s="177"/>
      <c r="D9" s="172">
        <v>2</v>
      </c>
      <c r="E9" s="172">
        <v>3</v>
      </c>
    </row>
    <row r="10" spans="1:5" ht="15">
      <c r="A10" s="146" t="s">
        <v>87</v>
      </c>
      <c r="B10" s="340"/>
      <c r="C10" s="340"/>
      <c r="D10" s="174">
        <f>SUM(D7:D9)</f>
        <v>637</v>
      </c>
      <c r="E10" s="174">
        <f>SUM(E7:E9)</f>
        <v>728</v>
      </c>
    </row>
    <row r="11" spans="1:5" ht="9.75" customHeight="1">
      <c r="A11" s="93"/>
      <c r="B11" s="87"/>
      <c r="C11" s="87"/>
      <c r="D11" s="167"/>
      <c r="E11" s="167"/>
    </row>
    <row r="12" spans="1:5" ht="15">
      <c r="A12" s="93" t="s">
        <v>25</v>
      </c>
      <c r="B12" s="87"/>
      <c r="C12" s="87"/>
      <c r="D12" s="167"/>
      <c r="E12" s="167"/>
    </row>
    <row r="13" spans="1:5" ht="15">
      <c r="A13" s="72" t="s">
        <v>88</v>
      </c>
      <c r="B13" s="321"/>
      <c r="C13" s="87">
        <v>23</v>
      </c>
      <c r="D13" s="167">
        <v>39</v>
      </c>
      <c r="E13" s="167">
        <v>42</v>
      </c>
    </row>
    <row r="14" spans="1:5" ht="15">
      <c r="A14" s="72" t="s">
        <v>89</v>
      </c>
      <c r="B14" s="321"/>
      <c r="C14" s="87">
        <v>24</v>
      </c>
      <c r="D14" s="167">
        <v>7</v>
      </c>
      <c r="E14" s="167">
        <v>7</v>
      </c>
    </row>
    <row r="15" spans="1:5" ht="15">
      <c r="A15" s="72" t="s">
        <v>90</v>
      </c>
      <c r="B15" s="321"/>
      <c r="C15" s="87">
        <v>25</v>
      </c>
      <c r="D15" s="167">
        <v>4</v>
      </c>
      <c r="E15" s="167">
        <v>6</v>
      </c>
    </row>
    <row r="16" spans="1:5" ht="28.5" customHeight="1">
      <c r="A16" s="77" t="s">
        <v>91</v>
      </c>
      <c r="B16" s="324"/>
      <c r="C16" s="90">
        <v>26</v>
      </c>
      <c r="D16" s="172">
        <v>13</v>
      </c>
      <c r="E16" s="172">
        <v>12</v>
      </c>
    </row>
    <row r="17" spans="1:5" ht="15">
      <c r="A17" s="103" t="s">
        <v>92</v>
      </c>
      <c r="B17" s="341"/>
      <c r="C17" s="312"/>
      <c r="D17" s="174">
        <f>SUM(D13:D16)</f>
        <v>63</v>
      </c>
      <c r="E17" s="174">
        <f>SUM(E13:E16)</f>
        <v>67</v>
      </c>
    </row>
    <row r="18" spans="1:3" ht="9.75" customHeight="1">
      <c r="A18" s="91"/>
      <c r="B18" s="87"/>
      <c r="C18" s="87"/>
    </row>
    <row r="19" spans="1:5" ht="15">
      <c r="A19" s="93" t="s">
        <v>26</v>
      </c>
      <c r="B19" s="87"/>
      <c r="C19" s="87"/>
      <c r="D19" s="167"/>
      <c r="E19" s="167"/>
    </row>
    <row r="20" spans="1:5" ht="15">
      <c r="A20" s="101" t="s">
        <v>191</v>
      </c>
      <c r="B20" s="87"/>
      <c r="C20" s="87" t="s">
        <v>192</v>
      </c>
      <c r="D20" s="167">
        <v>770</v>
      </c>
      <c r="E20" s="167">
        <v>770</v>
      </c>
    </row>
    <row r="21" spans="1:5" ht="15">
      <c r="A21" s="101" t="s">
        <v>93</v>
      </c>
      <c r="B21" s="87"/>
      <c r="C21" s="87">
        <v>20</v>
      </c>
      <c r="D21" s="167">
        <v>256</v>
      </c>
      <c r="E21" s="167">
        <v>289</v>
      </c>
    </row>
    <row r="22" spans="1:5" ht="15">
      <c r="A22" s="77" t="s">
        <v>94</v>
      </c>
      <c r="B22" s="324"/>
      <c r="C22" s="90">
        <v>28</v>
      </c>
      <c r="D22" s="172">
        <v>5</v>
      </c>
      <c r="E22" s="172">
        <v>11</v>
      </c>
    </row>
    <row r="23" spans="1:5" ht="15">
      <c r="A23" s="103" t="s">
        <v>95</v>
      </c>
      <c r="B23" s="312"/>
      <c r="C23" s="312"/>
      <c r="D23" s="174">
        <f>SUM(D20:D22)</f>
        <v>1031</v>
      </c>
      <c r="E23" s="174">
        <f>SUM(E20:E22)</f>
        <v>1070</v>
      </c>
    </row>
    <row r="24" spans="1:5" ht="9.75" customHeight="1">
      <c r="A24" s="342"/>
      <c r="B24" s="90"/>
      <c r="C24" s="90"/>
      <c r="D24" s="343"/>
      <c r="E24" s="343"/>
    </row>
    <row r="25" spans="1:5" ht="15">
      <c r="A25" s="94" t="s">
        <v>27</v>
      </c>
      <c r="B25" s="344"/>
      <c r="C25" s="344"/>
      <c r="D25" s="174">
        <f>D23+D17+D10</f>
        <v>1731</v>
      </c>
      <c r="E25" s="174">
        <f>E23+E17+E10</f>
        <v>1865</v>
      </c>
    </row>
    <row r="26" spans="1:5" ht="9.75" customHeight="1">
      <c r="A26" s="93"/>
      <c r="B26" s="87"/>
      <c r="C26" s="87"/>
      <c r="D26" s="326"/>
      <c r="E26" s="326"/>
    </row>
    <row r="27" spans="1:5" ht="15">
      <c r="A27" s="82" t="s">
        <v>96</v>
      </c>
      <c r="B27" s="87"/>
      <c r="C27" s="87"/>
      <c r="D27" s="326"/>
      <c r="E27" s="326"/>
    </row>
    <row r="28" spans="1:5" ht="15">
      <c r="A28" s="93" t="s">
        <v>28</v>
      </c>
      <c r="B28" s="87"/>
      <c r="C28" s="87">
        <v>10</v>
      </c>
      <c r="D28" s="167"/>
      <c r="E28" s="167"/>
    </row>
    <row r="29" spans="1:5" ht="15">
      <c r="A29" s="101" t="s">
        <v>98</v>
      </c>
      <c r="B29" s="87"/>
      <c r="C29" s="87"/>
      <c r="D29" s="167" t="s">
        <v>17</v>
      </c>
      <c r="E29" s="167" t="s">
        <v>17</v>
      </c>
    </row>
    <row r="30" spans="1:5" ht="15">
      <c r="A30" s="101" t="s">
        <v>99</v>
      </c>
      <c r="B30" s="87"/>
      <c r="C30" s="87"/>
      <c r="D30" s="167">
        <v>6</v>
      </c>
      <c r="E30" s="167">
        <v>7</v>
      </c>
    </row>
    <row r="31" spans="1:5" ht="15">
      <c r="A31" s="345" t="s">
        <v>100</v>
      </c>
      <c r="B31" s="346"/>
      <c r="C31" s="87"/>
      <c r="D31" s="167">
        <v>93</v>
      </c>
      <c r="E31" s="167">
        <v>76</v>
      </c>
    </row>
    <row r="32" spans="1:7" ht="15">
      <c r="A32" s="125" t="s">
        <v>101</v>
      </c>
      <c r="B32" s="294"/>
      <c r="C32" s="90"/>
      <c r="D32" s="172">
        <v>4</v>
      </c>
      <c r="E32" s="172">
        <v>3</v>
      </c>
      <c r="F32" s="56"/>
      <c r="G32" s="56"/>
    </row>
    <row r="33" spans="1:7" ht="15">
      <c r="A33" s="120" t="s">
        <v>102</v>
      </c>
      <c r="B33" s="347"/>
      <c r="C33" s="127"/>
      <c r="D33" s="348">
        <f>SUM(D29:D32)</f>
        <v>103</v>
      </c>
      <c r="E33" s="348">
        <f>SUM(E29:E32)</f>
        <v>86</v>
      </c>
      <c r="F33" s="56"/>
      <c r="G33" s="56"/>
    </row>
    <row r="34" spans="1:5" ht="15" customHeight="1">
      <c r="A34" s="101"/>
      <c r="B34" s="87"/>
      <c r="C34" s="87"/>
      <c r="D34" s="167"/>
      <c r="E34" s="167"/>
    </row>
    <row r="35" spans="1:5" ht="15">
      <c r="A35" s="93" t="s">
        <v>103</v>
      </c>
      <c r="B35" s="87"/>
      <c r="C35" s="87"/>
      <c r="D35" s="167"/>
      <c r="E35" s="167"/>
    </row>
    <row r="36" spans="1:5" ht="15">
      <c r="A36" s="101" t="s">
        <v>29</v>
      </c>
      <c r="B36" s="87"/>
      <c r="C36" s="87">
        <v>29</v>
      </c>
      <c r="D36" s="167">
        <v>96</v>
      </c>
      <c r="E36" s="167">
        <v>104</v>
      </c>
    </row>
    <row r="37" spans="1:5" ht="15">
      <c r="A37" s="101" t="s">
        <v>104</v>
      </c>
      <c r="B37" s="87"/>
      <c r="C37" s="87">
        <v>30</v>
      </c>
      <c r="D37" s="167">
        <v>1</v>
      </c>
      <c r="E37" s="167">
        <v>6</v>
      </c>
    </row>
    <row r="38" spans="1:5" ht="15">
      <c r="A38" s="101" t="s">
        <v>193</v>
      </c>
      <c r="B38" s="349"/>
      <c r="C38" s="87">
        <v>29</v>
      </c>
      <c r="D38" s="167">
        <v>43</v>
      </c>
      <c r="E38" s="167">
        <v>39</v>
      </c>
    </row>
    <row r="39" spans="1:5" ht="15">
      <c r="A39" s="101" t="s">
        <v>105</v>
      </c>
      <c r="B39" s="87"/>
      <c r="C39" s="87"/>
      <c r="D39" s="167">
        <v>10</v>
      </c>
      <c r="E39" s="167">
        <v>10</v>
      </c>
    </row>
    <row r="40" spans="1:5" ht="15">
      <c r="A40" s="101" t="s">
        <v>30</v>
      </c>
      <c r="B40" s="87"/>
      <c r="C40" s="87">
        <v>29</v>
      </c>
      <c r="D40" s="167">
        <v>15</v>
      </c>
      <c r="E40" s="167">
        <v>17</v>
      </c>
    </row>
    <row r="41" spans="1:5" ht="15" customHeight="1">
      <c r="A41" s="77" t="s">
        <v>106</v>
      </c>
      <c r="B41" s="324"/>
      <c r="C41" s="90">
        <v>31</v>
      </c>
      <c r="D41" s="172">
        <v>24</v>
      </c>
      <c r="E41" s="172">
        <v>19</v>
      </c>
    </row>
    <row r="42" spans="1:5" s="350" customFormat="1" ht="15">
      <c r="A42" s="82" t="s">
        <v>107</v>
      </c>
      <c r="B42" s="312"/>
      <c r="C42" s="312"/>
      <c r="D42" s="174">
        <f>SUM(D36:D41)</f>
        <v>189</v>
      </c>
      <c r="E42" s="174">
        <f>SUM(E36:E41)</f>
        <v>195</v>
      </c>
    </row>
    <row r="43" spans="1:5" ht="15" customHeight="1">
      <c r="A43" s="93"/>
      <c r="B43" s="87"/>
      <c r="C43" s="87"/>
      <c r="D43" s="351"/>
      <c r="E43" s="351"/>
    </row>
    <row r="44" spans="1:5" ht="15" customHeight="1">
      <c r="A44" s="164" t="s">
        <v>194</v>
      </c>
      <c r="B44" s="352"/>
      <c r="C44" s="166">
        <v>29</v>
      </c>
      <c r="D44" s="351">
        <v>933</v>
      </c>
      <c r="E44" s="351">
        <v>752</v>
      </c>
    </row>
    <row r="45" spans="1:5" ht="15">
      <c r="A45" s="353" t="s">
        <v>195</v>
      </c>
      <c r="B45" s="177"/>
      <c r="C45" s="177"/>
      <c r="D45" s="172">
        <v>65</v>
      </c>
      <c r="E45" s="172">
        <v>179</v>
      </c>
    </row>
    <row r="46" spans="1:5" ht="15">
      <c r="A46" s="295" t="s">
        <v>32</v>
      </c>
      <c r="B46" s="354"/>
      <c r="C46" s="354"/>
      <c r="D46" s="174">
        <f>D33+D42+SUM(D44:D45)</f>
        <v>1290</v>
      </c>
      <c r="E46" s="174">
        <f>E33+E42+SUM(E44:E45)</f>
        <v>1212</v>
      </c>
    </row>
    <row r="47" spans="1:5" ht="9.75" customHeight="1">
      <c r="A47" s="355"/>
      <c r="B47" s="177"/>
      <c r="C47" s="177"/>
      <c r="D47" s="343"/>
      <c r="E47" s="343"/>
    </row>
    <row r="48" spans="1:5" ht="15">
      <c r="A48" s="356" t="s">
        <v>33</v>
      </c>
      <c r="B48" s="357"/>
      <c r="C48" s="357"/>
      <c r="D48" s="174">
        <f>D46+D25</f>
        <v>3021</v>
      </c>
      <c r="E48" s="174">
        <f>E46+E25</f>
        <v>3077</v>
      </c>
    </row>
    <row r="49" ht="15" customHeight="1">
      <c r="A49" s="311"/>
    </row>
    <row r="50" spans="1:5" ht="28.5" customHeight="1">
      <c r="A50" s="256" t="s">
        <v>196</v>
      </c>
      <c r="B50" s="256"/>
      <c r="C50" s="256"/>
      <c r="D50" s="257"/>
      <c r="E50" s="257"/>
    </row>
    <row r="51" spans="4:5" ht="15">
      <c r="D51" s="340"/>
      <c r="E51" s="340"/>
    </row>
    <row r="52" spans="1:5" ht="16.5" customHeight="1" thickBot="1">
      <c r="A52" s="314" t="s">
        <v>57</v>
      </c>
      <c r="B52" s="262"/>
      <c r="C52" s="316" t="s">
        <v>81</v>
      </c>
      <c r="D52" s="337">
        <v>40543</v>
      </c>
      <c r="E52" s="337">
        <v>40178</v>
      </c>
    </row>
    <row r="53" spans="1:4" ht="17.25" customHeight="1">
      <c r="A53" s="358" t="s">
        <v>197</v>
      </c>
      <c r="B53" s="359"/>
      <c r="C53" s="359"/>
      <c r="D53" s="359"/>
    </row>
    <row r="54" spans="1:5" ht="17.25" customHeight="1">
      <c r="A54" s="85"/>
      <c r="C54" s="87"/>
      <c r="D54" s="180"/>
      <c r="E54" s="180"/>
    </row>
    <row r="55" spans="1:5" ht="15">
      <c r="A55" s="82" t="s">
        <v>35</v>
      </c>
      <c r="C55" s="87"/>
      <c r="D55" s="180"/>
      <c r="E55" s="180"/>
    </row>
    <row r="56" spans="1:6" ht="16.5" customHeight="1">
      <c r="A56" s="360" t="s">
        <v>198</v>
      </c>
      <c r="B56" s="111"/>
      <c r="C56" s="361"/>
      <c r="D56" s="362"/>
      <c r="E56" s="362"/>
      <c r="F56" s="111"/>
    </row>
    <row r="57" spans="1:5" ht="15">
      <c r="A57" s="101" t="s">
        <v>109</v>
      </c>
      <c r="C57" s="166">
        <v>21</v>
      </c>
      <c r="D57" s="167">
        <v>59</v>
      </c>
      <c r="E57" s="167">
        <v>59</v>
      </c>
    </row>
    <row r="58" spans="1:5" ht="15">
      <c r="A58" s="101" t="s">
        <v>199</v>
      </c>
      <c r="C58" s="87"/>
      <c r="D58" s="167">
        <v>11</v>
      </c>
      <c r="E58" s="167">
        <v>11</v>
      </c>
    </row>
    <row r="59" spans="1:5" ht="15">
      <c r="A59" s="125" t="s">
        <v>200</v>
      </c>
      <c r="B59" s="363"/>
      <c r="C59" s="90"/>
      <c r="D59" s="172">
        <v>13</v>
      </c>
      <c r="E59" s="172">
        <v>13</v>
      </c>
    </row>
    <row r="60" spans="1:5" ht="15">
      <c r="A60" s="327" t="s">
        <v>201</v>
      </c>
      <c r="B60" s="364"/>
      <c r="C60" s="365"/>
      <c r="D60" s="330">
        <f>SUM(D57:D59)</f>
        <v>83</v>
      </c>
      <c r="E60" s="330">
        <f>SUM(E57:E59)</f>
        <v>83</v>
      </c>
    </row>
    <row r="61" spans="1:5" ht="9.75" customHeight="1">
      <c r="A61" s="82"/>
      <c r="B61" s="131"/>
      <c r="C61" s="312"/>
      <c r="D61" s="174"/>
      <c r="E61" s="174"/>
    </row>
    <row r="62" spans="1:5" ht="15">
      <c r="A62" s="93" t="s">
        <v>202</v>
      </c>
      <c r="C62" s="87"/>
      <c r="D62" s="180"/>
      <c r="E62" s="180"/>
    </row>
    <row r="63" spans="1:5" ht="15">
      <c r="A63" s="101" t="s">
        <v>203</v>
      </c>
      <c r="C63" s="87"/>
      <c r="D63" s="167">
        <v>1800</v>
      </c>
      <c r="E63" s="167">
        <f>1380+1</f>
        <v>1381</v>
      </c>
    </row>
    <row r="64" spans="1:5" ht="15">
      <c r="A64" s="101" t="s">
        <v>75</v>
      </c>
      <c r="C64" s="87"/>
      <c r="D64" s="366">
        <v>194</v>
      </c>
      <c r="E64" s="366">
        <v>487</v>
      </c>
    </row>
    <row r="65" spans="1:5" ht="15">
      <c r="A65" s="342" t="s">
        <v>204</v>
      </c>
      <c r="B65" s="367"/>
      <c r="C65" s="368"/>
      <c r="D65" s="343">
        <f>+D63+D64</f>
        <v>1994</v>
      </c>
      <c r="E65" s="343">
        <f>+E63+E64</f>
        <v>1868</v>
      </c>
    </row>
    <row r="66" spans="1:5" ht="15">
      <c r="A66" s="327" t="s">
        <v>205</v>
      </c>
      <c r="B66" s="364"/>
      <c r="C66" s="365"/>
      <c r="D66" s="330">
        <f>D60+D65</f>
        <v>2077</v>
      </c>
      <c r="E66" s="330">
        <f>E60+E65</f>
        <v>1951</v>
      </c>
    </row>
    <row r="67" spans="1:5" ht="13.5" customHeight="1">
      <c r="A67" s="369"/>
      <c r="B67" s="56"/>
      <c r="C67" s="166"/>
      <c r="D67" s="326"/>
      <c r="E67" s="326"/>
    </row>
    <row r="68" spans="1:5" ht="15">
      <c r="A68" s="82" t="s">
        <v>206</v>
      </c>
      <c r="C68" s="87"/>
      <c r="D68" s="180"/>
      <c r="E68" s="180"/>
    </row>
    <row r="69" spans="1:5" ht="15">
      <c r="A69" s="101" t="s">
        <v>118</v>
      </c>
      <c r="C69" s="166">
        <v>34</v>
      </c>
      <c r="D69" s="167">
        <v>109</v>
      </c>
      <c r="E69" s="167">
        <v>111</v>
      </c>
    </row>
    <row r="70" spans="1:5" ht="15">
      <c r="A70" s="125" t="s">
        <v>117</v>
      </c>
      <c r="B70" s="363"/>
      <c r="C70" s="90">
        <v>20</v>
      </c>
      <c r="D70" s="172">
        <v>0</v>
      </c>
      <c r="E70" s="172">
        <v>2</v>
      </c>
    </row>
    <row r="71" spans="1:5" ht="15">
      <c r="A71" s="82" t="s">
        <v>207</v>
      </c>
      <c r="B71" s="131"/>
      <c r="C71" s="312"/>
      <c r="D71" s="174">
        <f>SUM(D69:D70)</f>
        <v>109</v>
      </c>
      <c r="E71" s="174">
        <f>SUM(E69:E70)</f>
        <v>113</v>
      </c>
    </row>
    <row r="72" spans="1:5" ht="9.75" customHeight="1">
      <c r="A72" s="85"/>
      <c r="C72" s="87"/>
      <c r="D72" s="167"/>
      <c r="E72" s="167"/>
    </row>
    <row r="73" spans="1:5" ht="15">
      <c r="A73" s="82" t="s">
        <v>114</v>
      </c>
      <c r="C73" s="87">
        <v>32</v>
      </c>
      <c r="D73" s="167"/>
      <c r="E73" s="167"/>
    </row>
    <row r="74" spans="1:5" ht="15">
      <c r="A74" s="101" t="s">
        <v>115</v>
      </c>
      <c r="C74" s="87">
        <v>32</v>
      </c>
      <c r="D74" s="167">
        <v>0</v>
      </c>
      <c r="E74" s="167">
        <v>0</v>
      </c>
    </row>
    <row r="75" spans="1:5" ht="15">
      <c r="A75" s="101" t="s">
        <v>116</v>
      </c>
      <c r="C75" s="87">
        <v>32</v>
      </c>
      <c r="D75" s="167">
        <v>510</v>
      </c>
      <c r="E75" s="167">
        <v>668</v>
      </c>
    </row>
    <row r="76" spans="1:5" ht="15">
      <c r="A76" s="125" t="s">
        <v>208</v>
      </c>
      <c r="B76" s="363"/>
      <c r="C76" s="90">
        <v>32</v>
      </c>
      <c r="D76" s="172">
        <v>102</v>
      </c>
      <c r="E76" s="172">
        <v>111</v>
      </c>
    </row>
    <row r="77" spans="1:5" ht="15">
      <c r="A77" s="82" t="s">
        <v>38</v>
      </c>
      <c r="B77" s="131"/>
      <c r="C77" s="312"/>
      <c r="D77" s="174">
        <f>SUM(D74:D76)</f>
        <v>612</v>
      </c>
      <c r="E77" s="174">
        <f>SUM(E74:E76)</f>
        <v>779</v>
      </c>
    </row>
    <row r="78" spans="1:5" ht="9.75" customHeight="1">
      <c r="A78" s="93"/>
      <c r="C78" s="87"/>
      <c r="D78" s="167"/>
      <c r="E78" s="167"/>
    </row>
    <row r="79" spans="1:5" ht="15">
      <c r="A79" s="82" t="s">
        <v>119</v>
      </c>
      <c r="C79" s="312"/>
      <c r="D79" s="174"/>
      <c r="E79" s="174"/>
    </row>
    <row r="80" spans="1:5" ht="15">
      <c r="A80" s="101" t="s">
        <v>39</v>
      </c>
      <c r="C80" s="87"/>
      <c r="D80" s="167">
        <v>52</v>
      </c>
      <c r="E80" s="167">
        <v>73</v>
      </c>
    </row>
    <row r="81" spans="1:5" ht="15">
      <c r="A81" s="101" t="s">
        <v>208</v>
      </c>
      <c r="C81" s="166"/>
      <c r="D81" s="167">
        <v>61</v>
      </c>
      <c r="E81" s="167">
        <f>57-4</f>
        <v>53</v>
      </c>
    </row>
    <row r="82" spans="1:5" ht="15">
      <c r="A82" s="101" t="s">
        <v>120</v>
      </c>
      <c r="C82" s="87"/>
      <c r="D82" s="167" t="s">
        <v>17</v>
      </c>
      <c r="E82" s="167" t="s">
        <v>17</v>
      </c>
    </row>
    <row r="83" spans="1:5" ht="15">
      <c r="A83" s="101" t="s">
        <v>104</v>
      </c>
      <c r="C83" s="87">
        <v>30</v>
      </c>
      <c r="D83" s="167" t="s">
        <v>17</v>
      </c>
      <c r="E83" s="167">
        <v>1</v>
      </c>
    </row>
    <row r="84" spans="1:5" ht="15">
      <c r="A84" s="101" t="s">
        <v>121</v>
      </c>
      <c r="C84" s="87"/>
      <c r="D84" s="167">
        <v>13</v>
      </c>
      <c r="E84" s="167">
        <v>10</v>
      </c>
    </row>
    <row r="85" spans="1:6" ht="15">
      <c r="A85" s="72" t="s">
        <v>122</v>
      </c>
      <c r="B85" s="73"/>
      <c r="C85" s="87">
        <v>9</v>
      </c>
      <c r="D85" s="167">
        <v>11</v>
      </c>
      <c r="E85" s="167">
        <v>10</v>
      </c>
      <c r="F85" s="370"/>
    </row>
    <row r="86" spans="1:5" ht="15" customHeight="1">
      <c r="A86" s="77" t="s">
        <v>123</v>
      </c>
      <c r="B86" s="324"/>
      <c r="C86" s="90">
        <v>35</v>
      </c>
      <c r="D86" s="172">
        <v>86</v>
      </c>
      <c r="E86" s="172">
        <v>87</v>
      </c>
    </row>
    <row r="87" spans="1:5" ht="15">
      <c r="A87" s="82" t="s">
        <v>42</v>
      </c>
      <c r="B87" s="131"/>
      <c r="C87" s="312"/>
      <c r="D87" s="174">
        <f>SUM(D80:D86)</f>
        <v>223</v>
      </c>
      <c r="E87" s="174">
        <f>SUM(E80:E86)</f>
        <v>234</v>
      </c>
    </row>
    <row r="88" spans="1:5" ht="9.75" customHeight="1">
      <c r="A88" s="342"/>
      <c r="B88" s="363"/>
      <c r="C88" s="368"/>
      <c r="D88" s="343"/>
      <c r="E88" s="343"/>
    </row>
    <row r="89" spans="1:5" ht="19.5" customHeight="1">
      <c r="A89" s="371" t="s">
        <v>209</v>
      </c>
      <c r="B89" s="257"/>
      <c r="C89" s="257"/>
      <c r="D89" s="84">
        <f>D87+D77+D71+D66</f>
        <v>3021</v>
      </c>
      <c r="E89" s="84">
        <f>E87+E77+E71+E66</f>
        <v>3077</v>
      </c>
    </row>
    <row r="90" spans="1:5" ht="15" customHeight="1">
      <c r="A90" s="85"/>
      <c r="C90" s="83"/>
      <c r="D90" s="84"/>
      <c r="E90" s="84"/>
    </row>
    <row r="91" spans="1:5" ht="15">
      <c r="A91" s="101" t="s">
        <v>124</v>
      </c>
      <c r="C91" s="87">
        <v>36</v>
      </c>
      <c r="D91" s="147" t="s">
        <v>17</v>
      </c>
      <c r="E91" s="147" t="s">
        <v>17</v>
      </c>
    </row>
    <row r="92" spans="1:5" ht="15">
      <c r="A92" s="125" t="s">
        <v>210</v>
      </c>
      <c r="B92" s="363"/>
      <c r="C92" s="90">
        <v>36</v>
      </c>
      <c r="D92" s="172">
        <v>55</v>
      </c>
      <c r="E92" s="172">
        <v>52</v>
      </c>
    </row>
    <row r="1696" ht="10.5" customHeight="1"/>
    <row r="2192" ht="66" customHeight="1"/>
    <row r="2203" ht="39" customHeight="1"/>
  </sheetData>
  <mergeCells count="18">
    <mergeCell ref="A53:D53"/>
    <mergeCell ref="A89:C89"/>
    <mergeCell ref="A86:B86"/>
    <mergeCell ref="A85:B85"/>
    <mergeCell ref="A50:E50"/>
    <mergeCell ref="A41:B41"/>
    <mergeCell ref="A8:B8"/>
    <mergeCell ref="A46:C46"/>
    <mergeCell ref="A44:B44"/>
    <mergeCell ref="A31:B31"/>
    <mergeCell ref="A25:C25"/>
    <mergeCell ref="D2:E2"/>
    <mergeCell ref="A15:B15"/>
    <mergeCell ref="A16:B16"/>
    <mergeCell ref="A22:B22"/>
    <mergeCell ref="A9:B9"/>
    <mergeCell ref="A13:B13"/>
    <mergeCell ref="A14:B14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J49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9.00390625" style="55" customWidth="1"/>
    <col min="2" max="2" width="23.00390625" style="55" customWidth="1"/>
    <col min="3" max="7" width="11.50390625" style="55" customWidth="1"/>
    <col min="8" max="16384" width="9.00390625" style="55" customWidth="1"/>
  </cols>
  <sheetData>
    <row r="1" spans="1:6" ht="27" customHeight="1">
      <c r="A1" s="204" t="s">
        <v>211</v>
      </c>
      <c r="B1" s="56"/>
      <c r="C1" s="56"/>
      <c r="D1" s="56"/>
      <c r="E1" s="56"/>
      <c r="F1" s="56"/>
    </row>
    <row r="2" spans="2:7" ht="9.75" customHeight="1">
      <c r="B2" s="372"/>
      <c r="C2" s="373"/>
      <c r="D2" s="373"/>
      <c r="E2" s="373"/>
      <c r="F2" s="373"/>
      <c r="G2" s="372"/>
    </row>
    <row r="3" spans="1:10" ht="38.25" customHeight="1">
      <c r="A3" s="222" t="s">
        <v>57</v>
      </c>
      <c r="B3" s="374"/>
      <c r="C3" s="375" t="s">
        <v>109</v>
      </c>
      <c r="D3" s="375" t="s">
        <v>199</v>
      </c>
      <c r="E3" s="375" t="s">
        <v>212</v>
      </c>
      <c r="F3" s="375" t="s">
        <v>202</v>
      </c>
      <c r="G3" s="375" t="s">
        <v>205</v>
      </c>
      <c r="J3" s="376"/>
    </row>
    <row r="4" spans="1:7" ht="17.25" customHeight="1">
      <c r="A4" s="377" t="s">
        <v>141</v>
      </c>
      <c r="B4" s="378"/>
      <c r="C4" s="379">
        <v>59</v>
      </c>
      <c r="D4" s="379">
        <v>11</v>
      </c>
      <c r="E4" s="379">
        <v>13</v>
      </c>
      <c r="F4" s="379">
        <v>1398</v>
      </c>
      <c r="G4" s="379">
        <f>+C4+D4+E4+F4</f>
        <v>1481</v>
      </c>
    </row>
    <row r="5" spans="1:7" ht="17.25" customHeight="1">
      <c r="A5" s="380"/>
      <c r="B5" s="372"/>
      <c r="C5" s="381"/>
      <c r="D5" s="381"/>
      <c r="E5" s="381"/>
      <c r="F5" s="382"/>
      <c r="G5" s="383"/>
    </row>
    <row r="6" spans="1:7" ht="17.25" customHeight="1">
      <c r="A6" s="105" t="s">
        <v>213</v>
      </c>
      <c r="B6" s="373"/>
      <c r="C6" s="147" t="s">
        <v>17</v>
      </c>
      <c r="D6" s="147" t="s">
        <v>17</v>
      </c>
      <c r="E6" s="147" t="s">
        <v>17</v>
      </c>
      <c r="F6" s="147">
        <v>66</v>
      </c>
      <c r="G6" s="147">
        <v>66</v>
      </c>
    </row>
    <row r="7" spans="1:7" ht="17.25" customHeight="1">
      <c r="A7" s="105" t="s">
        <v>169</v>
      </c>
      <c r="B7" s="373"/>
      <c r="C7" s="147" t="s">
        <v>17</v>
      </c>
      <c r="D7" s="147" t="s">
        <v>17</v>
      </c>
      <c r="E7" s="147" t="s">
        <v>17</v>
      </c>
      <c r="F7" s="147">
        <v>-85</v>
      </c>
      <c r="G7" s="147">
        <v>-85</v>
      </c>
    </row>
    <row r="8" spans="1:7" ht="17.25" customHeight="1">
      <c r="A8" s="105" t="s">
        <v>214</v>
      </c>
      <c r="B8" s="373"/>
      <c r="C8" s="147" t="s">
        <v>17</v>
      </c>
      <c r="D8" s="147" t="s">
        <v>17</v>
      </c>
      <c r="E8" s="147" t="s">
        <v>17</v>
      </c>
      <c r="F8" s="147">
        <v>2</v>
      </c>
      <c r="G8" s="147">
        <v>2</v>
      </c>
    </row>
    <row r="9" spans="1:7" ht="17.25" customHeight="1">
      <c r="A9" s="293" t="s">
        <v>75</v>
      </c>
      <c r="B9" s="384"/>
      <c r="C9" s="288" t="s">
        <v>17</v>
      </c>
      <c r="D9" s="288" t="s">
        <v>17</v>
      </c>
      <c r="E9" s="288" t="s">
        <v>17</v>
      </c>
      <c r="F9" s="288">
        <v>487</v>
      </c>
      <c r="G9" s="288">
        <v>487</v>
      </c>
    </row>
    <row r="10" spans="1:8" ht="17.25" customHeight="1">
      <c r="A10" s="385" t="s">
        <v>149</v>
      </c>
      <c r="B10" s="386"/>
      <c r="C10" s="387">
        <f>SUM(C4:C9)</f>
        <v>59</v>
      </c>
      <c r="D10" s="387">
        <f>SUM(D4:D9)</f>
        <v>11</v>
      </c>
      <c r="E10" s="387">
        <f>SUM(E4:E9)</f>
        <v>13</v>
      </c>
      <c r="F10" s="387">
        <f>SUM(F4:F9)</f>
        <v>1868</v>
      </c>
      <c r="G10" s="387">
        <f>SUM(C10:F10)</f>
        <v>1951</v>
      </c>
      <c r="H10" s="319"/>
    </row>
    <row r="11" spans="1:7" ht="17.25" customHeight="1">
      <c r="A11" s="311"/>
      <c r="F11" s="56"/>
      <c r="G11" s="56"/>
    </row>
    <row r="12" spans="1:7" ht="17.25" customHeight="1">
      <c r="A12" s="105" t="s">
        <v>213</v>
      </c>
      <c r="B12" s="373"/>
      <c r="C12" s="147" t="s">
        <v>17</v>
      </c>
      <c r="D12" s="147" t="s">
        <v>17</v>
      </c>
      <c r="E12" s="147" t="s">
        <v>17</v>
      </c>
      <c r="F12" s="147">
        <v>48</v>
      </c>
      <c r="G12" s="147">
        <f>+F12</f>
        <v>48</v>
      </c>
    </row>
    <row r="13" spans="1:7" ht="17.25" customHeight="1">
      <c r="A13" s="105" t="s">
        <v>169</v>
      </c>
      <c r="B13" s="373"/>
      <c r="C13" s="147" t="s">
        <v>17</v>
      </c>
      <c r="D13" s="147" t="s">
        <v>17</v>
      </c>
      <c r="E13" s="147" t="s">
        <v>17</v>
      </c>
      <c r="F13" s="147">
        <v>-117</v>
      </c>
      <c r="G13" s="147">
        <f>+F13</f>
        <v>-117</v>
      </c>
    </row>
    <row r="14" spans="1:7" ht="17.25" customHeight="1">
      <c r="A14" s="105" t="s">
        <v>214</v>
      </c>
      <c r="B14" s="373"/>
      <c r="C14" s="147" t="s">
        <v>17</v>
      </c>
      <c r="D14" s="147" t="s">
        <v>17</v>
      </c>
      <c r="E14" s="147" t="s">
        <v>17</v>
      </c>
      <c r="F14" s="147">
        <v>1</v>
      </c>
      <c r="G14" s="147">
        <f>+F14</f>
        <v>1</v>
      </c>
    </row>
    <row r="15" spans="1:7" ht="17.25" customHeight="1">
      <c r="A15" s="293" t="s">
        <v>75</v>
      </c>
      <c r="B15" s="384"/>
      <c r="C15" s="288" t="s">
        <v>17</v>
      </c>
      <c r="D15" s="288" t="s">
        <v>17</v>
      </c>
      <c r="E15" s="288" t="s">
        <v>17</v>
      </c>
      <c r="F15" s="288">
        <v>194</v>
      </c>
      <c r="G15" s="147">
        <f>+F15</f>
        <v>194</v>
      </c>
    </row>
    <row r="16" spans="1:7" ht="17.25" customHeight="1">
      <c r="A16" s="385" t="s">
        <v>151</v>
      </c>
      <c r="B16" s="386"/>
      <c r="C16" s="387">
        <f>SUM(C10:C15)</f>
        <v>59</v>
      </c>
      <c r="D16" s="387">
        <f>SUM(D10:D15)</f>
        <v>11</v>
      </c>
      <c r="E16" s="387">
        <f>SUM(E10:E15)</f>
        <v>13</v>
      </c>
      <c r="F16" s="387">
        <f>SUM(F10:F15)</f>
        <v>1994</v>
      </c>
      <c r="G16" s="387">
        <f>SUM(C16:F16)</f>
        <v>2077</v>
      </c>
    </row>
    <row r="17" spans="1:7" ht="15">
      <c r="A17" s="388"/>
      <c r="B17" s="389"/>
      <c r="C17" s="144"/>
      <c r="D17" s="144"/>
      <c r="E17" s="144"/>
      <c r="F17" s="144"/>
      <c r="G17" s="144"/>
    </row>
    <row r="18" spans="1:7" ht="34.5" customHeight="1">
      <c r="A18" s="390" t="s">
        <v>215</v>
      </c>
      <c r="B18" s="352"/>
      <c r="C18" s="352"/>
      <c r="D18" s="352"/>
      <c r="E18" s="352"/>
      <c r="F18" s="352"/>
      <c r="G18" s="352"/>
    </row>
    <row r="19" ht="15" customHeight="1">
      <c r="A19" s="391"/>
    </row>
    <row r="20" ht="9.75" customHeight="1"/>
    <row r="25" ht="11.25">
      <c r="C25" s="370"/>
    </row>
    <row r="26" ht="11.25">
      <c r="C26" s="370"/>
    </row>
    <row r="35" ht="9.75" customHeight="1"/>
    <row r="40" ht="9.75" customHeight="1"/>
    <row r="45" ht="16.5" customHeight="1"/>
    <row r="46" ht="16.5" customHeight="1"/>
    <row r="47" ht="17.25" customHeight="1"/>
    <row r="49" spans="1:7" ht="82.5" customHeight="1">
      <c r="A49" s="111"/>
      <c r="B49" s="111"/>
      <c r="C49" s="111"/>
      <c r="D49" s="111"/>
      <c r="E49" s="111"/>
      <c r="F49" s="111"/>
      <c r="G49" s="111"/>
    </row>
    <row r="54" ht="9.75" customHeight="1"/>
    <row r="60" ht="13.5" customHeight="1"/>
    <row r="66" ht="9.75" customHeight="1"/>
    <row r="74" ht="9.75" customHeight="1"/>
    <row r="85" ht="9.75" customHeight="1"/>
    <row r="1692" ht="10.5" customHeight="1"/>
    <row r="2189" ht="66" customHeight="1"/>
    <row r="2200" ht="39" customHeight="1"/>
  </sheetData>
  <mergeCells count="1">
    <mergeCell ref="A18:G18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32.50390625" style="55" customWidth="1"/>
    <col min="2" max="2" width="10.25390625" style="55" customWidth="1"/>
    <col min="3" max="3" width="9.125" style="55" bestFit="1" customWidth="1"/>
    <col min="4" max="5" width="15.625" style="370" customWidth="1"/>
    <col min="6" max="8" width="9.00390625" style="55" customWidth="1"/>
    <col min="9" max="9" width="6.75390625" style="55" bestFit="1" customWidth="1"/>
    <col min="10" max="16384" width="9.00390625" style="55" customWidth="1"/>
  </cols>
  <sheetData>
    <row r="1" spans="1:5" ht="27" customHeight="1">
      <c r="A1" s="54" t="s">
        <v>216</v>
      </c>
      <c r="D1" s="180"/>
      <c r="E1" s="180"/>
    </row>
    <row r="2" spans="1:5" ht="8.25" customHeight="1">
      <c r="A2" s="311"/>
      <c r="D2" s="180"/>
      <c r="E2" s="180"/>
    </row>
    <row r="3" spans="1:5" ht="15">
      <c r="A3" s="103"/>
      <c r="D3" s="392">
        <v>40179</v>
      </c>
      <c r="E3" s="392">
        <v>39814</v>
      </c>
    </row>
    <row r="4" spans="1:5" ht="15.75" thickBot="1">
      <c r="A4" s="261" t="s">
        <v>57</v>
      </c>
      <c r="B4" s="262"/>
      <c r="C4" s="263" t="s">
        <v>81</v>
      </c>
      <c r="D4" s="393" t="s">
        <v>58</v>
      </c>
      <c r="E4" s="393" t="s">
        <v>59</v>
      </c>
    </row>
    <row r="5" spans="3:5" ht="15">
      <c r="C5" s="268"/>
      <c r="D5" s="394"/>
      <c r="E5" s="394"/>
    </row>
    <row r="6" spans="1:5" ht="15" customHeight="1">
      <c r="A6" s="267" t="s">
        <v>155</v>
      </c>
      <c r="C6" s="268"/>
      <c r="D6" s="147"/>
      <c r="E6" s="147"/>
    </row>
    <row r="7" spans="1:8" ht="17.25" customHeight="1">
      <c r="A7" s="102" t="s">
        <v>10</v>
      </c>
      <c r="C7" s="268"/>
      <c r="D7" s="147">
        <v>-70</v>
      </c>
      <c r="E7" s="147">
        <v>-43</v>
      </c>
      <c r="G7" s="395"/>
      <c r="H7" s="395"/>
    </row>
    <row r="8" spans="1:8" ht="17.25" customHeight="1">
      <c r="A8" s="72" t="s">
        <v>156</v>
      </c>
      <c r="B8" s="73"/>
      <c r="C8" s="274">
        <v>37</v>
      </c>
      <c r="D8" s="396">
        <f>122+9</f>
        <v>131</v>
      </c>
      <c r="E8" s="396">
        <v>39</v>
      </c>
      <c r="G8" s="395"/>
      <c r="H8" s="395"/>
    </row>
    <row r="9" spans="1:5" ht="17.25" customHeight="1">
      <c r="A9" s="102" t="s">
        <v>157</v>
      </c>
      <c r="C9" s="268"/>
      <c r="D9" s="147">
        <v>20</v>
      </c>
      <c r="E9" s="147">
        <v>30</v>
      </c>
    </row>
    <row r="10" spans="1:5" ht="17.25" customHeight="1">
      <c r="A10" s="102" t="s">
        <v>217</v>
      </c>
      <c r="C10" s="268"/>
      <c r="D10" s="147">
        <v>257</v>
      </c>
      <c r="E10" s="147">
        <v>547</v>
      </c>
    </row>
    <row r="11" spans="1:5" ht="17.25" customHeight="1">
      <c r="A11" s="102" t="s">
        <v>158</v>
      </c>
      <c r="C11" s="268"/>
      <c r="D11" s="147">
        <v>-16</v>
      </c>
      <c r="E11" s="147">
        <v>-45</v>
      </c>
    </row>
    <row r="12" spans="1:5" ht="17.25" customHeight="1">
      <c r="A12" s="397" t="s">
        <v>159</v>
      </c>
      <c r="B12" s="363"/>
      <c r="C12" s="278"/>
      <c r="D12" s="288" t="s">
        <v>17</v>
      </c>
      <c r="E12" s="288" t="s">
        <v>17</v>
      </c>
    </row>
    <row r="13" spans="1:5" ht="32.25" customHeight="1">
      <c r="A13" s="398" t="s">
        <v>160</v>
      </c>
      <c r="B13" s="399"/>
      <c r="C13" s="400"/>
      <c r="D13" s="281">
        <f>SUM(D7:D12)</f>
        <v>322</v>
      </c>
      <c r="E13" s="281">
        <f>SUM(E7:E12)</f>
        <v>528</v>
      </c>
    </row>
    <row r="14" spans="1:5" ht="9.75" customHeight="1">
      <c r="A14" s="401"/>
      <c r="C14" s="268"/>
      <c r="D14" s="282"/>
      <c r="E14" s="282"/>
    </row>
    <row r="15" spans="1:5" ht="18" customHeight="1">
      <c r="A15" s="267" t="s">
        <v>161</v>
      </c>
      <c r="C15" s="268"/>
      <c r="D15" s="147"/>
      <c r="E15" s="147"/>
    </row>
    <row r="16" spans="1:5" ht="18" customHeight="1">
      <c r="A16" s="72" t="s">
        <v>228</v>
      </c>
      <c r="B16" s="72"/>
      <c r="C16" s="268"/>
      <c r="D16" s="147">
        <v>-16</v>
      </c>
      <c r="E16" s="147">
        <v>25</v>
      </c>
    </row>
    <row r="17" spans="1:5" ht="18" customHeight="1">
      <c r="A17" s="123" t="s">
        <v>234</v>
      </c>
      <c r="B17" s="123"/>
      <c r="C17" s="123"/>
      <c r="D17" s="147">
        <v>7</v>
      </c>
      <c r="E17" s="147">
        <v>59</v>
      </c>
    </row>
    <row r="18" spans="1:5" ht="18" customHeight="1">
      <c r="A18" s="72" t="s">
        <v>229</v>
      </c>
      <c r="B18" s="72"/>
      <c r="C18" s="268"/>
      <c r="D18" s="147">
        <v>-6</v>
      </c>
      <c r="E18" s="147">
        <v>8</v>
      </c>
    </row>
    <row r="19" spans="1:5" ht="18" customHeight="1">
      <c r="A19" s="123" t="s">
        <v>230</v>
      </c>
      <c r="B19" s="123"/>
      <c r="C19" s="123"/>
      <c r="D19" s="147">
        <v>-14</v>
      </c>
      <c r="E19" s="147">
        <v>0</v>
      </c>
    </row>
    <row r="20" spans="1:5" ht="18" customHeight="1">
      <c r="A20" s="77" t="s">
        <v>231</v>
      </c>
      <c r="B20" s="77"/>
      <c r="C20" s="78"/>
      <c r="D20" s="288">
        <v>0</v>
      </c>
      <c r="E20" s="288">
        <v>-8</v>
      </c>
    </row>
    <row r="21" spans="1:5" ht="18" customHeight="1">
      <c r="A21" s="103" t="s">
        <v>155</v>
      </c>
      <c r="B21" s="131"/>
      <c r="C21" s="402"/>
      <c r="D21" s="281">
        <f>D13+SUM(D16:D20)</f>
        <v>293</v>
      </c>
      <c r="E21" s="281">
        <f>E13+SUM(E16:E20)</f>
        <v>612</v>
      </c>
    </row>
    <row r="22" spans="1:5" ht="13.5" customHeight="1">
      <c r="A22" s="102"/>
      <c r="C22" s="268"/>
      <c r="D22" s="147"/>
      <c r="E22" s="147"/>
    </row>
    <row r="23" spans="1:5" ht="18" customHeight="1">
      <c r="A23" s="284" t="s">
        <v>163</v>
      </c>
      <c r="B23" s="56"/>
      <c r="C23" s="285"/>
      <c r="D23" s="147"/>
      <c r="E23" s="147"/>
    </row>
    <row r="24" spans="1:5" ht="18" customHeight="1">
      <c r="A24" s="403" t="s">
        <v>218</v>
      </c>
      <c r="B24" s="404"/>
      <c r="C24" s="109">
        <v>22</v>
      </c>
      <c r="D24" s="147">
        <v>-19</v>
      </c>
      <c r="E24" s="147">
        <v>-14</v>
      </c>
    </row>
    <row r="25" spans="1:5" ht="18" customHeight="1">
      <c r="A25" s="403" t="s">
        <v>164</v>
      </c>
      <c r="B25" s="404"/>
      <c r="C25" s="109" t="s">
        <v>219</v>
      </c>
      <c r="D25" s="147">
        <f>-13+11</f>
        <v>-2</v>
      </c>
      <c r="E25" s="147">
        <f>-18+10</f>
        <v>-8</v>
      </c>
    </row>
    <row r="26" spans="1:5" ht="18" customHeight="1">
      <c r="A26" s="105" t="s">
        <v>166</v>
      </c>
      <c r="B26" s="56"/>
      <c r="C26" s="109"/>
      <c r="D26" s="147">
        <v>0</v>
      </c>
      <c r="E26" s="147">
        <v>0</v>
      </c>
    </row>
    <row r="27" spans="1:5" ht="18" customHeight="1">
      <c r="A27" s="405" t="s">
        <v>220</v>
      </c>
      <c r="B27" s="310"/>
      <c r="C27" s="109">
        <v>27</v>
      </c>
      <c r="D27" s="147">
        <v>0</v>
      </c>
      <c r="E27" s="147">
        <v>-26</v>
      </c>
    </row>
    <row r="28" spans="1:5" ht="18" customHeight="1">
      <c r="A28" s="105" t="s">
        <v>221</v>
      </c>
      <c r="B28" s="56"/>
      <c r="C28" s="285"/>
      <c r="D28" s="147">
        <f>-169+1-6+1</f>
        <v>-173</v>
      </c>
      <c r="E28" s="147">
        <v>-29</v>
      </c>
    </row>
    <row r="29" spans="1:5" ht="18" customHeight="1">
      <c r="A29" s="105" t="s">
        <v>222</v>
      </c>
      <c r="B29" s="56"/>
      <c r="C29" s="285"/>
      <c r="D29" s="147">
        <v>-1</v>
      </c>
      <c r="E29" s="147">
        <v>3</v>
      </c>
    </row>
    <row r="30" spans="1:5" ht="18" customHeight="1">
      <c r="A30" s="293" t="s">
        <v>223</v>
      </c>
      <c r="B30" s="294"/>
      <c r="C30" s="287"/>
      <c r="D30" s="288">
        <v>6</v>
      </c>
      <c r="E30" s="288">
        <v>-11</v>
      </c>
    </row>
    <row r="31" spans="1:5" ht="18" customHeight="1">
      <c r="A31" s="146" t="s">
        <v>163</v>
      </c>
      <c r="B31" s="289"/>
      <c r="C31" s="290"/>
      <c r="D31" s="281">
        <f>SUM(D24:D30)</f>
        <v>-189</v>
      </c>
      <c r="E31" s="281">
        <f>SUM(E24:E30)</f>
        <v>-85</v>
      </c>
    </row>
    <row r="32" spans="1:5" ht="12" customHeight="1">
      <c r="A32" s="105"/>
      <c r="B32" s="56"/>
      <c r="C32" s="285"/>
      <c r="D32" s="147"/>
      <c r="E32" s="147"/>
    </row>
    <row r="33" spans="1:5" ht="18" customHeight="1">
      <c r="A33" s="284" t="s">
        <v>168</v>
      </c>
      <c r="B33" s="56"/>
      <c r="C33" s="285"/>
      <c r="D33" s="147"/>
      <c r="E33" s="147"/>
    </row>
    <row r="34" spans="1:5" ht="18" customHeight="1">
      <c r="A34" s="105" t="s">
        <v>169</v>
      </c>
      <c r="B34" s="56"/>
      <c r="C34" s="285"/>
      <c r="D34" s="147">
        <v>-117</v>
      </c>
      <c r="E34" s="147">
        <v>-85</v>
      </c>
    </row>
    <row r="35" spans="1:5" ht="18" customHeight="1">
      <c r="A35" s="105" t="s">
        <v>170</v>
      </c>
      <c r="B35" s="56"/>
      <c r="C35" s="285"/>
      <c r="D35" s="147">
        <v>2</v>
      </c>
      <c r="E35" s="147">
        <v>0</v>
      </c>
    </row>
    <row r="36" spans="1:5" ht="18" customHeight="1">
      <c r="A36" s="105" t="s">
        <v>171</v>
      </c>
      <c r="B36" s="56"/>
      <c r="C36" s="285"/>
      <c r="D36" s="147">
        <v>-211</v>
      </c>
      <c r="E36" s="147">
        <v>-1758</v>
      </c>
    </row>
    <row r="37" spans="1:5" ht="18" customHeight="1">
      <c r="A37" s="293" t="s">
        <v>172</v>
      </c>
      <c r="B37" s="294"/>
      <c r="C37" s="287"/>
      <c r="D37" s="288">
        <v>108</v>
      </c>
      <c r="E37" s="288">
        <v>1342</v>
      </c>
    </row>
    <row r="38" spans="1:5" ht="18" customHeight="1">
      <c r="A38" s="295" t="s">
        <v>168</v>
      </c>
      <c r="B38" s="406"/>
      <c r="C38" s="297"/>
      <c r="D38" s="281">
        <f>SUM(D34:D37)</f>
        <v>-218</v>
      </c>
      <c r="E38" s="281">
        <f>SUM(E34:E37)</f>
        <v>-501</v>
      </c>
    </row>
    <row r="39" spans="1:5" ht="12.75" customHeight="1">
      <c r="A39" s="93"/>
      <c r="C39" s="268"/>
      <c r="D39" s="282"/>
      <c r="E39" s="282"/>
    </row>
    <row r="40" spans="1:5" ht="18" customHeight="1">
      <c r="A40" s="299" t="s">
        <v>173</v>
      </c>
      <c r="C40" s="268"/>
      <c r="D40" s="281">
        <f>D21+D31+D38</f>
        <v>-114</v>
      </c>
      <c r="E40" s="281">
        <f>E21+E31+E38</f>
        <v>26</v>
      </c>
    </row>
    <row r="41" spans="1:5" ht="18" customHeight="1">
      <c r="A41" s="77" t="s">
        <v>174</v>
      </c>
      <c r="B41" s="78"/>
      <c r="C41" s="278"/>
      <c r="D41" s="288">
        <v>179</v>
      </c>
      <c r="E41" s="288">
        <v>153</v>
      </c>
    </row>
    <row r="42" spans="1:5" ht="18" customHeight="1">
      <c r="A42" s="407" t="s">
        <v>176</v>
      </c>
      <c r="B42" s="408"/>
      <c r="C42" s="409"/>
      <c r="D42" s="387">
        <f>SUM(D40:D41)</f>
        <v>65</v>
      </c>
      <c r="E42" s="387">
        <f>SUM(E40:E41)</f>
        <v>179</v>
      </c>
    </row>
    <row r="43" spans="4:5" ht="11.25">
      <c r="D43" s="180"/>
      <c r="E43" s="180"/>
    </row>
    <row r="47" ht="16.5" customHeight="1"/>
    <row r="48" ht="16.5" customHeight="1"/>
    <row r="49" ht="17.25" customHeight="1"/>
    <row r="51" spans="1:7" ht="82.5" customHeight="1">
      <c r="A51" s="111"/>
      <c r="B51" s="111"/>
      <c r="C51" s="111"/>
      <c r="D51" s="410"/>
      <c r="E51" s="410"/>
      <c r="F51" s="111"/>
      <c r="G51" s="111"/>
    </row>
    <row r="56" ht="9.75" customHeight="1"/>
    <row r="62" ht="13.5" customHeight="1"/>
    <row r="68" ht="9.75" customHeight="1"/>
    <row r="76" ht="9.75" customHeight="1"/>
    <row r="87" ht="9.75" customHeight="1"/>
    <row r="1698" ht="10.5" customHeight="1"/>
    <row r="2192" ht="66" customHeight="1"/>
    <row r="2203" ht="39" customHeight="1"/>
  </sheetData>
  <mergeCells count="12">
    <mergeCell ref="A8:B8"/>
    <mergeCell ref="A41:B41"/>
    <mergeCell ref="A25:B25"/>
    <mergeCell ref="A13:C13"/>
    <mergeCell ref="A42:B42"/>
    <mergeCell ref="A16:B16"/>
    <mergeCell ref="A18:B18"/>
    <mergeCell ref="A19:C19"/>
    <mergeCell ref="A20:C20"/>
    <mergeCell ref="A17:C17"/>
    <mergeCell ref="A24:B24"/>
    <mergeCell ref="A38:C38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33"/>
  <sheetViews>
    <sheetView workbookViewId="0" topLeftCell="A1">
      <selection activeCell="A1" sqref="A1"/>
    </sheetView>
  </sheetViews>
  <sheetFormatPr defaultColWidth="9.00390625" defaultRowHeight="11.25"/>
  <cols>
    <col min="1" max="1" width="37.75390625" style="2" customWidth="1"/>
    <col min="2" max="6" width="12.00390625" style="2" customWidth="1"/>
    <col min="7" max="16384" width="8.00390625" style="2" customWidth="1"/>
  </cols>
  <sheetData>
    <row r="1" s="23" customFormat="1" ht="26.25">
      <c r="A1" s="1" t="s">
        <v>20</v>
      </c>
    </row>
    <row r="2" spans="1:6" ht="12.75">
      <c r="A2" s="3"/>
      <c r="B2" s="24"/>
      <c r="C2" s="24"/>
      <c r="D2" s="24"/>
      <c r="E2" s="25"/>
      <c r="F2" s="25"/>
    </row>
    <row r="3" spans="1:6" ht="15.75" thickBot="1">
      <c r="A3" s="7" t="s">
        <v>1</v>
      </c>
      <c r="B3" s="26">
        <v>40543</v>
      </c>
      <c r="C3" s="26">
        <v>40178</v>
      </c>
      <c r="D3" s="26">
        <v>39813</v>
      </c>
      <c r="E3" s="27">
        <v>39447</v>
      </c>
      <c r="F3" s="27" t="s">
        <v>21</v>
      </c>
    </row>
    <row r="4" spans="1:6" ht="15">
      <c r="A4" s="5" t="s">
        <v>22</v>
      </c>
      <c r="B4" s="28"/>
      <c r="C4" s="28"/>
      <c r="D4" s="28"/>
      <c r="E4" s="29"/>
      <c r="F4" s="29"/>
    </row>
    <row r="5" spans="1:6" ht="15">
      <c r="A5" s="5" t="s">
        <v>23</v>
      </c>
      <c r="B5" s="30">
        <v>1199</v>
      </c>
      <c r="C5" s="30">
        <v>1199</v>
      </c>
      <c r="D5" s="30">
        <v>1199</v>
      </c>
      <c r="E5" s="31">
        <v>1199</v>
      </c>
      <c r="F5" s="31">
        <v>2145</v>
      </c>
    </row>
    <row r="6" spans="1:6" ht="15">
      <c r="A6" s="5" t="s">
        <v>24</v>
      </c>
      <c r="B6" s="32">
        <v>44</v>
      </c>
      <c r="C6" s="32">
        <v>29</v>
      </c>
      <c r="D6" s="32">
        <v>25</v>
      </c>
      <c r="E6" s="29">
        <v>29</v>
      </c>
      <c r="F6" s="29">
        <v>15</v>
      </c>
    </row>
    <row r="7" spans="1:6" ht="15">
      <c r="A7" s="5" t="s">
        <v>25</v>
      </c>
      <c r="B7" s="32">
        <v>588</v>
      </c>
      <c r="C7" s="32">
        <v>510</v>
      </c>
      <c r="D7" s="32">
        <v>514</v>
      </c>
      <c r="E7" s="29">
        <v>433</v>
      </c>
      <c r="F7" s="29">
        <v>692</v>
      </c>
    </row>
    <row r="8" spans="1:6" ht="15">
      <c r="A8" s="11" t="s">
        <v>26</v>
      </c>
      <c r="B8" s="33">
        <v>289</v>
      </c>
      <c r="C8" s="33">
        <v>336</v>
      </c>
      <c r="D8" s="33">
        <v>369</v>
      </c>
      <c r="E8" s="34">
        <v>398</v>
      </c>
      <c r="F8" s="34">
        <v>496</v>
      </c>
    </row>
    <row r="9" spans="1:6" ht="15">
      <c r="A9" s="19" t="s">
        <v>27</v>
      </c>
      <c r="B9" s="35">
        <f>SUM(B5:B8)</f>
        <v>2120</v>
      </c>
      <c r="C9" s="35">
        <f>SUM(C5:C8)</f>
        <v>2074</v>
      </c>
      <c r="D9" s="35">
        <f>SUM(D5:D8)</f>
        <v>2107</v>
      </c>
      <c r="E9" s="36">
        <f>SUM(E5:E8)</f>
        <v>2059</v>
      </c>
      <c r="F9" s="36">
        <f>SUM(F5:F8)</f>
        <v>3348</v>
      </c>
    </row>
    <row r="10" spans="1:6" ht="15">
      <c r="A10" s="19"/>
      <c r="B10" s="35"/>
      <c r="C10" s="35"/>
      <c r="D10" s="35"/>
      <c r="E10" s="36"/>
      <c r="F10" s="36"/>
    </row>
    <row r="11" spans="1:6" ht="15">
      <c r="A11" s="5" t="s">
        <v>28</v>
      </c>
      <c r="B11" s="32">
        <v>437</v>
      </c>
      <c r="C11" s="32">
        <v>382</v>
      </c>
      <c r="D11" s="32">
        <v>542</v>
      </c>
      <c r="E11" s="29">
        <v>500</v>
      </c>
      <c r="F11" s="29">
        <v>639</v>
      </c>
    </row>
    <row r="12" spans="1:6" ht="15">
      <c r="A12" s="5" t="s">
        <v>29</v>
      </c>
      <c r="B12" s="32">
        <v>634</v>
      </c>
      <c r="C12" s="32">
        <v>640</v>
      </c>
      <c r="D12" s="32">
        <v>731</v>
      </c>
      <c r="E12" s="29">
        <v>546</v>
      </c>
      <c r="F12" s="29">
        <v>900</v>
      </c>
    </row>
    <row r="13" spans="1:6" ht="15">
      <c r="A13" s="5" t="s">
        <v>30</v>
      </c>
      <c r="B13" s="32">
        <v>174</v>
      </c>
      <c r="C13" s="32">
        <v>163</v>
      </c>
      <c r="D13" s="32">
        <v>182</v>
      </c>
      <c r="E13" s="29">
        <v>207</v>
      </c>
      <c r="F13" s="29">
        <v>233</v>
      </c>
    </row>
    <row r="14" spans="1:6" ht="15">
      <c r="A14" s="11" t="s">
        <v>31</v>
      </c>
      <c r="B14" s="33">
        <v>122</v>
      </c>
      <c r="C14" s="33">
        <v>230</v>
      </c>
      <c r="D14" s="33">
        <v>249</v>
      </c>
      <c r="E14" s="34">
        <v>202</v>
      </c>
      <c r="F14" s="34">
        <v>193</v>
      </c>
    </row>
    <row r="15" spans="1:6" ht="15">
      <c r="A15" s="9" t="s">
        <v>32</v>
      </c>
      <c r="B15" s="37">
        <f>SUM(B11:B14)</f>
        <v>1367</v>
      </c>
      <c r="C15" s="37">
        <f>SUM(C11:C14)</f>
        <v>1415</v>
      </c>
      <c r="D15" s="37">
        <f>SUM(D11:D14)</f>
        <v>1704</v>
      </c>
      <c r="E15" s="36">
        <f>SUM(E11:E14)</f>
        <v>1455</v>
      </c>
      <c r="F15" s="36">
        <f>SUM(F11:F14)</f>
        <v>1965</v>
      </c>
    </row>
    <row r="16" spans="1:6" ht="15">
      <c r="A16" s="9"/>
      <c r="B16" s="32"/>
      <c r="C16" s="32"/>
      <c r="D16" s="32"/>
      <c r="E16" s="29"/>
      <c r="F16" s="29"/>
    </row>
    <row r="17" spans="1:6" ht="15">
      <c r="A17" s="9" t="s">
        <v>33</v>
      </c>
      <c r="B17" s="37">
        <f>+B9+B15</f>
        <v>3487</v>
      </c>
      <c r="C17" s="37">
        <f>+C9+C15</f>
        <v>3489</v>
      </c>
      <c r="D17" s="37">
        <f>SUM(D9+D15)</f>
        <v>3811</v>
      </c>
      <c r="E17" s="36">
        <f>SUM(E9+E15)</f>
        <v>3514</v>
      </c>
      <c r="F17" s="36">
        <f>SUM(F9+F15)</f>
        <v>5313</v>
      </c>
    </row>
    <row r="18" spans="1:6" ht="15">
      <c r="A18" s="9"/>
      <c r="B18" s="32"/>
      <c r="C18" s="32"/>
      <c r="D18" s="32"/>
      <c r="E18" s="29"/>
      <c r="F18" s="29"/>
    </row>
    <row r="19" spans="1:6" ht="15">
      <c r="A19" s="5" t="s">
        <v>34</v>
      </c>
      <c r="B19" s="32"/>
      <c r="C19" s="32"/>
      <c r="D19" s="32"/>
      <c r="E19" s="29"/>
      <c r="F19" s="29"/>
    </row>
    <row r="20" spans="1:6" s="38" customFormat="1" ht="15">
      <c r="A20" s="9" t="s">
        <v>35</v>
      </c>
      <c r="B20" s="37">
        <v>1991</v>
      </c>
      <c r="C20" s="37">
        <v>1789</v>
      </c>
      <c r="D20" s="37">
        <v>1544</v>
      </c>
      <c r="E20" s="36">
        <v>1416</v>
      </c>
      <c r="F20" s="36">
        <v>838</v>
      </c>
    </row>
    <row r="21" spans="1:6" ht="15">
      <c r="A21" s="5"/>
      <c r="B21" s="30"/>
      <c r="C21" s="30"/>
      <c r="D21" s="30"/>
      <c r="E21" s="31"/>
      <c r="F21" s="31"/>
    </row>
    <row r="22" spans="1:6" ht="15">
      <c r="A22" s="5" t="s">
        <v>36</v>
      </c>
      <c r="B22" s="30">
        <v>530</v>
      </c>
      <c r="C22" s="30">
        <v>682</v>
      </c>
      <c r="D22" s="30">
        <v>1151</v>
      </c>
      <c r="E22" s="31">
        <v>1092</v>
      </c>
      <c r="F22" s="31">
        <v>2349</v>
      </c>
    </row>
    <row r="23" spans="1:6" ht="15">
      <c r="A23" s="11" t="s">
        <v>37</v>
      </c>
      <c r="B23" s="33">
        <v>211</v>
      </c>
      <c r="C23" s="33">
        <v>216</v>
      </c>
      <c r="D23" s="33">
        <v>229</v>
      </c>
      <c r="E23" s="34">
        <v>219</v>
      </c>
      <c r="F23" s="34">
        <v>305</v>
      </c>
    </row>
    <row r="24" spans="1:6" ht="15">
      <c r="A24" s="9" t="s">
        <v>38</v>
      </c>
      <c r="B24" s="37">
        <f>SUM(B22:B23)</f>
        <v>741</v>
      </c>
      <c r="C24" s="37">
        <f>SUM(C22:C23)</f>
        <v>898</v>
      </c>
      <c r="D24" s="37">
        <f>SUM(D22:D23)</f>
        <v>1380</v>
      </c>
      <c r="E24" s="36">
        <f>SUM(E22:E23)</f>
        <v>1311</v>
      </c>
      <c r="F24" s="36">
        <f>SUM(F22:F23)</f>
        <v>2654</v>
      </c>
    </row>
    <row r="25" spans="1:6" ht="15">
      <c r="A25" s="5"/>
      <c r="B25" s="32"/>
      <c r="C25" s="32"/>
      <c r="D25" s="32"/>
      <c r="E25" s="29"/>
      <c r="F25" s="29"/>
    </row>
    <row r="26" spans="1:6" ht="15">
      <c r="A26" s="5" t="s">
        <v>39</v>
      </c>
      <c r="B26" s="32">
        <v>315</v>
      </c>
      <c r="C26" s="32">
        <v>344</v>
      </c>
      <c r="D26" s="32">
        <v>358</v>
      </c>
      <c r="E26" s="29">
        <v>305</v>
      </c>
      <c r="F26" s="29">
        <v>472</v>
      </c>
    </row>
    <row r="27" spans="1:6" ht="15">
      <c r="A27" s="39" t="s">
        <v>40</v>
      </c>
      <c r="B27" s="32" t="s">
        <v>17</v>
      </c>
      <c r="C27" s="32" t="s">
        <v>17</v>
      </c>
      <c r="D27" s="32" t="s">
        <v>17</v>
      </c>
      <c r="E27" s="29">
        <v>0</v>
      </c>
      <c r="F27" s="29">
        <v>700</v>
      </c>
    </row>
    <row r="28" spans="1:6" ht="15">
      <c r="A28" s="11" t="s">
        <v>41</v>
      </c>
      <c r="B28" s="33">
        <v>440</v>
      </c>
      <c r="C28" s="33">
        <v>458</v>
      </c>
      <c r="D28" s="33">
        <v>529</v>
      </c>
      <c r="E28" s="34">
        <v>482</v>
      </c>
      <c r="F28" s="34">
        <v>649</v>
      </c>
    </row>
    <row r="29" spans="1:6" ht="15">
      <c r="A29" s="9" t="s">
        <v>42</v>
      </c>
      <c r="B29" s="40">
        <f>SUM(B26:B28)</f>
        <v>755</v>
      </c>
      <c r="C29" s="40">
        <f>SUM(C26:C28)</f>
        <v>802</v>
      </c>
      <c r="D29" s="40">
        <f>SUM(D26:D28)</f>
        <v>887</v>
      </c>
      <c r="E29" s="22">
        <f>SUM(E26:E28)</f>
        <v>787</v>
      </c>
      <c r="F29" s="36">
        <f>SUM(F26:F28)</f>
        <v>1821</v>
      </c>
    </row>
    <row r="30" spans="1:6" ht="15">
      <c r="A30" s="5"/>
      <c r="B30" s="32"/>
      <c r="C30" s="32"/>
      <c r="D30" s="32"/>
      <c r="E30" s="29"/>
      <c r="F30" s="29"/>
    </row>
    <row r="31" spans="1:6" ht="15">
      <c r="A31" s="9" t="s">
        <v>43</v>
      </c>
      <c r="B31" s="37">
        <f>+B20+B24+B29</f>
        <v>3487</v>
      </c>
      <c r="C31" s="37">
        <f>+C20+C24+C29</f>
        <v>3489</v>
      </c>
      <c r="D31" s="37">
        <f>SUM(D24+D20+D29)</f>
        <v>3811</v>
      </c>
      <c r="E31" s="36">
        <f>SUM(E20+E24+E29)</f>
        <v>3514</v>
      </c>
      <c r="F31" s="36">
        <f>SUM(F20+F24+F29)</f>
        <v>5313</v>
      </c>
    </row>
    <row r="33" spans="1:6" ht="15" customHeight="1">
      <c r="A33" s="41" t="s">
        <v>44</v>
      </c>
      <c r="B33" s="41"/>
      <c r="C33" s="41"/>
      <c r="D33" s="41"/>
      <c r="E33" s="41"/>
      <c r="F33" s="41"/>
    </row>
  </sheetData>
  <mergeCells count="1">
    <mergeCell ref="A33:F3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16"/>
  <sheetViews>
    <sheetView workbookViewId="0" topLeftCell="A1">
      <selection activeCell="B5" sqref="B5"/>
    </sheetView>
  </sheetViews>
  <sheetFormatPr defaultColWidth="9.00390625" defaultRowHeight="11.25"/>
  <cols>
    <col min="1" max="1" width="21.50390625" style="2" customWidth="1"/>
    <col min="2" max="6" width="12.00390625" style="2" customWidth="1"/>
    <col min="7" max="16384" width="8.00390625" style="2" customWidth="1"/>
  </cols>
  <sheetData>
    <row r="1" s="23" customFormat="1" ht="26.25">
      <c r="A1" s="1" t="s">
        <v>45</v>
      </c>
    </row>
    <row r="3" spans="1:6" ht="15">
      <c r="A3" s="42"/>
      <c r="B3" s="43">
        <v>40179</v>
      </c>
      <c r="C3" s="43">
        <v>39814</v>
      </c>
      <c r="D3" s="43">
        <v>39448</v>
      </c>
      <c r="E3" s="43">
        <v>39083</v>
      </c>
      <c r="F3" s="43">
        <v>38718</v>
      </c>
    </row>
    <row r="4" spans="1:6" ht="15.75" thickBot="1">
      <c r="A4" s="44"/>
      <c r="B4" s="45">
        <v>40543</v>
      </c>
      <c r="C4" s="45">
        <v>40178</v>
      </c>
      <c r="D4" s="45">
        <v>39813</v>
      </c>
      <c r="E4" s="45">
        <v>39447</v>
      </c>
      <c r="F4" s="45">
        <v>39082</v>
      </c>
    </row>
    <row r="5" spans="1:6" ht="15">
      <c r="A5" s="39"/>
      <c r="B5" s="46"/>
      <c r="C5" s="46"/>
      <c r="D5" s="46"/>
      <c r="E5" s="46"/>
      <c r="F5" s="46"/>
    </row>
    <row r="6" spans="1:6" ht="15">
      <c r="A6" s="39" t="s">
        <v>46</v>
      </c>
      <c r="B6" s="47">
        <v>3971</v>
      </c>
      <c r="C6" s="47">
        <v>4220</v>
      </c>
      <c r="D6" s="47">
        <v>4099</v>
      </c>
      <c r="E6" s="47">
        <v>3985</v>
      </c>
      <c r="F6" s="47">
        <v>3762</v>
      </c>
    </row>
    <row r="7" spans="1:6" ht="15">
      <c r="A7" s="39" t="s">
        <v>47</v>
      </c>
      <c r="B7" s="47">
        <v>1052</v>
      </c>
      <c r="C7" s="47">
        <v>1166</v>
      </c>
      <c r="D7" s="47">
        <v>1079</v>
      </c>
      <c r="E7" s="47">
        <v>1037</v>
      </c>
      <c r="F7" s="47">
        <v>950</v>
      </c>
    </row>
    <row r="8" spans="1:6" ht="15">
      <c r="A8" s="39" t="s">
        <v>48</v>
      </c>
      <c r="B8" s="47">
        <v>435</v>
      </c>
      <c r="C8" s="47">
        <v>436</v>
      </c>
      <c r="D8" s="47">
        <v>414</v>
      </c>
      <c r="E8" s="47">
        <v>395</v>
      </c>
      <c r="F8" s="47">
        <v>328</v>
      </c>
    </row>
    <row r="9" spans="1:6" ht="15">
      <c r="A9" s="39" t="s">
        <v>49</v>
      </c>
      <c r="B9" s="47">
        <v>537</v>
      </c>
      <c r="C9" s="47">
        <v>539</v>
      </c>
      <c r="D9" s="47">
        <v>511</v>
      </c>
      <c r="E9" s="47">
        <v>485</v>
      </c>
      <c r="F9" s="47">
        <v>409</v>
      </c>
    </row>
    <row r="10" spans="1:6" ht="15">
      <c r="A10" s="39" t="s">
        <v>50</v>
      </c>
      <c r="B10" s="47">
        <v>1914</v>
      </c>
      <c r="C10" s="47">
        <v>1906</v>
      </c>
      <c r="D10" s="47">
        <v>1952</v>
      </c>
      <c r="E10" s="47">
        <v>2001</v>
      </c>
      <c r="F10" s="48">
        <v>1999</v>
      </c>
    </row>
    <row r="11" spans="1:6" ht="15">
      <c r="A11" s="39"/>
      <c r="B11" s="47"/>
      <c r="C11" s="47"/>
      <c r="D11" s="47"/>
      <c r="E11" s="47"/>
      <c r="F11" s="47"/>
    </row>
    <row r="12" spans="1:6" ht="15">
      <c r="A12" s="39" t="s">
        <v>51</v>
      </c>
      <c r="B12" s="49">
        <v>0.265</v>
      </c>
      <c r="C12" s="49">
        <v>0.276</v>
      </c>
      <c r="D12" s="49">
        <v>0.268</v>
      </c>
      <c r="E12" s="49">
        <v>0.26</v>
      </c>
      <c r="F12" s="49">
        <v>0.253</v>
      </c>
    </row>
    <row r="13" spans="1:6" ht="15">
      <c r="A13" s="39" t="s">
        <v>52</v>
      </c>
      <c r="B13" s="49">
        <v>0.109</v>
      </c>
      <c r="C13" s="49">
        <v>0.103</v>
      </c>
      <c r="D13" s="49">
        <v>0.101</v>
      </c>
      <c r="E13" s="49">
        <v>0.099</v>
      </c>
      <c r="F13" s="49">
        <v>0.087</v>
      </c>
    </row>
    <row r="14" spans="1:6" ht="15">
      <c r="A14" s="50" t="s">
        <v>53</v>
      </c>
      <c r="B14" s="51">
        <v>0.135</v>
      </c>
      <c r="C14" s="51">
        <v>0.128</v>
      </c>
      <c r="D14" s="51">
        <v>0.125</v>
      </c>
      <c r="E14" s="51">
        <v>0.121</v>
      </c>
      <c r="F14" s="51">
        <v>0.109</v>
      </c>
    </row>
    <row r="15" spans="1:6" ht="9" customHeight="1">
      <c r="A15" s="42"/>
      <c r="B15" s="52"/>
      <c r="C15" s="52"/>
      <c r="D15" s="52"/>
      <c r="E15" s="52"/>
      <c r="F15" s="52"/>
    </row>
    <row r="16" ht="12.75">
      <c r="A16" s="53" t="s">
        <v>54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R43"/>
  <sheetViews>
    <sheetView zoomScaleSheetLayoutView="100" workbookViewId="0" topLeftCell="A1">
      <selection activeCell="C26" sqref="C26"/>
    </sheetView>
  </sheetViews>
  <sheetFormatPr defaultColWidth="9.00390625" defaultRowHeight="11.25"/>
  <cols>
    <col min="1" max="1" width="38.50390625" style="57" customWidth="1"/>
    <col min="2" max="2" width="7.50390625" style="57" customWidth="1"/>
    <col min="3" max="3" width="9.125" style="57" customWidth="1"/>
    <col min="4" max="5" width="15.625" style="68" customWidth="1"/>
    <col min="6" max="10" width="9.00390625" style="57" customWidth="1"/>
    <col min="11" max="11" width="6.75390625" style="57" bestFit="1" customWidth="1"/>
    <col min="12" max="16384" width="9.00390625" style="57" customWidth="1"/>
  </cols>
  <sheetData>
    <row r="1" spans="1:18" ht="27" customHeight="1">
      <c r="A1" s="54" t="s">
        <v>55</v>
      </c>
      <c r="B1" s="55"/>
      <c r="C1" s="56"/>
      <c r="D1" s="56"/>
      <c r="E1" s="56"/>
      <c r="F1" s="55"/>
      <c r="G1" s="55"/>
      <c r="J1" s="55"/>
      <c r="K1" s="55"/>
      <c r="L1" s="55"/>
      <c r="M1" s="55"/>
      <c r="N1" s="55"/>
      <c r="O1" s="55"/>
      <c r="P1" s="55"/>
      <c r="Q1" s="55"/>
      <c r="R1" s="55"/>
    </row>
    <row r="2" spans="3:18" ht="15" customHeight="1">
      <c r="C2" s="58"/>
      <c r="D2" s="59"/>
      <c r="E2" s="59"/>
      <c r="F2" s="58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60"/>
      <c r="C3" s="61" t="s">
        <v>56</v>
      </c>
      <c r="D3" s="62">
        <v>40179</v>
      </c>
      <c r="E3" s="62">
        <v>39814</v>
      </c>
      <c r="F3" s="58"/>
      <c r="J3" s="55"/>
      <c r="K3" s="55"/>
      <c r="L3" s="55"/>
      <c r="M3" s="55"/>
      <c r="N3" s="55"/>
      <c r="O3" s="55"/>
      <c r="P3" s="55"/>
      <c r="Q3" s="55"/>
      <c r="R3" s="55"/>
    </row>
    <row r="4" spans="1:18" ht="17.25" customHeight="1" thickBot="1">
      <c r="A4" s="63" t="s">
        <v>57</v>
      </c>
      <c r="B4" s="64"/>
      <c r="C4" s="65"/>
      <c r="D4" s="66" t="s">
        <v>58</v>
      </c>
      <c r="E4" s="66" t="s">
        <v>59</v>
      </c>
      <c r="F4" s="67"/>
      <c r="G4" s="68"/>
      <c r="H4" s="68"/>
      <c r="I4" s="68"/>
      <c r="J4" s="56"/>
      <c r="K4" s="56"/>
      <c r="L4" s="56"/>
      <c r="M4" s="55"/>
      <c r="N4" s="55"/>
      <c r="O4" s="55"/>
      <c r="P4" s="55"/>
      <c r="Q4" s="55"/>
      <c r="R4" s="55"/>
    </row>
    <row r="5" spans="1:18" ht="15" customHeight="1">
      <c r="A5" s="69"/>
      <c r="C5" s="70"/>
      <c r="F5" s="71"/>
      <c r="G5" s="68"/>
      <c r="H5" s="68"/>
      <c r="I5" s="68"/>
      <c r="J5" s="56"/>
      <c r="K5" s="56"/>
      <c r="L5" s="56"/>
      <c r="M5" s="55"/>
      <c r="N5" s="55"/>
      <c r="O5" s="55"/>
      <c r="P5" s="55"/>
      <c r="Q5" s="55"/>
      <c r="R5" s="55"/>
    </row>
    <row r="6" spans="1:18" ht="15" customHeight="1">
      <c r="A6" s="72" t="s">
        <v>2</v>
      </c>
      <c r="B6" s="73"/>
      <c r="C6" s="74" t="s">
        <v>60</v>
      </c>
      <c r="D6" s="75">
        <v>3971</v>
      </c>
      <c r="E6" s="75">
        <v>4220</v>
      </c>
      <c r="F6" s="76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>
      <c r="A7" s="77" t="s">
        <v>3</v>
      </c>
      <c r="B7" s="78"/>
      <c r="C7" s="79" t="s">
        <v>61</v>
      </c>
      <c r="D7" s="80">
        <v>-2919</v>
      </c>
      <c r="E7" s="80">
        <v>-3054</v>
      </c>
      <c r="F7" s="81"/>
      <c r="J7" s="55"/>
      <c r="K7" s="55"/>
      <c r="L7" s="55"/>
      <c r="M7" s="55"/>
      <c r="N7" s="55"/>
      <c r="O7" s="55"/>
      <c r="P7" s="55"/>
      <c r="Q7" s="55"/>
      <c r="R7" s="55"/>
    </row>
    <row r="8" spans="1:18" ht="15" customHeight="1">
      <c r="A8" s="82" t="s">
        <v>4</v>
      </c>
      <c r="B8" s="55"/>
      <c r="C8" s="83"/>
      <c r="D8" s="84">
        <f>SUM(D6:D7)</f>
        <v>1052</v>
      </c>
      <c r="E8" s="84">
        <f>SUM(E6:E7)</f>
        <v>1166</v>
      </c>
      <c r="J8" s="55"/>
      <c r="K8" s="55"/>
      <c r="L8" s="55"/>
      <c r="M8" s="55"/>
      <c r="N8" s="55"/>
      <c r="O8" s="55"/>
      <c r="P8" s="55"/>
      <c r="Q8" s="55"/>
      <c r="R8" s="55"/>
    </row>
    <row r="9" spans="1:18" ht="15" customHeight="1">
      <c r="A9" s="85"/>
      <c r="B9" s="55"/>
      <c r="C9" s="83"/>
      <c r="D9" s="75"/>
      <c r="E9" s="75"/>
      <c r="F9" s="86"/>
      <c r="J9" s="55"/>
      <c r="K9" s="55"/>
      <c r="L9" s="55"/>
      <c r="M9" s="55"/>
      <c r="N9" s="55"/>
      <c r="O9" s="55"/>
      <c r="P9" s="55"/>
      <c r="Q9" s="55"/>
      <c r="R9" s="55"/>
    </row>
    <row r="10" spans="1:18" ht="15" customHeight="1">
      <c r="A10" s="72" t="s">
        <v>5</v>
      </c>
      <c r="B10" s="73"/>
      <c r="C10" s="74" t="s">
        <v>62</v>
      </c>
      <c r="D10" s="75">
        <v>-434</v>
      </c>
      <c r="E10" s="75">
        <v>-482</v>
      </c>
      <c r="F10" s="71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 customHeight="1">
      <c r="A11" s="72" t="s">
        <v>6</v>
      </c>
      <c r="B11" s="73"/>
      <c r="C11" s="87" t="s">
        <v>63</v>
      </c>
      <c r="D11" s="75">
        <v>-174</v>
      </c>
      <c r="E11" s="75">
        <v>-184</v>
      </c>
      <c r="F11" s="71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 customHeight="1">
      <c r="A12" s="72" t="s">
        <v>7</v>
      </c>
      <c r="B12" s="73"/>
      <c r="C12" s="88" t="s">
        <v>64</v>
      </c>
      <c r="D12" s="75">
        <v>-25</v>
      </c>
      <c r="E12" s="75">
        <v>-29</v>
      </c>
      <c r="F12" s="71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5" customHeight="1">
      <c r="A13" s="72" t="s">
        <v>8</v>
      </c>
      <c r="B13" s="73"/>
      <c r="C13" s="87">
        <v>15</v>
      </c>
      <c r="D13" s="75">
        <v>134</v>
      </c>
      <c r="E13" s="75">
        <v>107</v>
      </c>
      <c r="F13" s="71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 customHeight="1">
      <c r="A14" s="77" t="s">
        <v>9</v>
      </c>
      <c r="B14" s="78"/>
      <c r="C14" s="79" t="s">
        <v>65</v>
      </c>
      <c r="D14" s="80">
        <v>-117</v>
      </c>
      <c r="E14" s="80">
        <v>-90</v>
      </c>
      <c r="F14" s="81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5" customHeight="1">
      <c r="A15" s="82" t="s">
        <v>10</v>
      </c>
      <c r="B15" s="55"/>
      <c r="C15" s="87" t="s">
        <v>66</v>
      </c>
      <c r="D15" s="84">
        <f>D8+SUM(D10:D14)</f>
        <v>436</v>
      </c>
      <c r="E15" s="84">
        <f>E8+SUM(E10:E14)</f>
        <v>488</v>
      </c>
      <c r="F15" s="86"/>
      <c r="G15" s="89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 customHeight="1">
      <c r="A16" s="85"/>
      <c r="B16" s="55"/>
      <c r="C16" s="87"/>
      <c r="D16" s="75"/>
      <c r="E16" s="75"/>
      <c r="F16" s="86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 customHeight="1">
      <c r="A17" s="82" t="s">
        <v>67</v>
      </c>
      <c r="B17" s="55"/>
      <c r="C17" s="87" t="s">
        <v>68</v>
      </c>
      <c r="D17" s="75"/>
      <c r="E17" s="75"/>
      <c r="F17" s="71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 customHeight="1">
      <c r="A18" s="72" t="s">
        <v>11</v>
      </c>
      <c r="B18" s="73"/>
      <c r="C18" s="87"/>
      <c r="D18" s="75">
        <v>1</v>
      </c>
      <c r="E18" s="75">
        <v>2</v>
      </c>
      <c r="F18" s="71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 customHeight="1">
      <c r="A19" s="77" t="s">
        <v>12</v>
      </c>
      <c r="B19" s="78"/>
      <c r="C19" s="90"/>
      <c r="D19" s="80">
        <f>-19</f>
        <v>-19</v>
      </c>
      <c r="E19" s="80">
        <v>-45</v>
      </c>
      <c r="F19" s="71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 customHeight="1">
      <c r="A20" s="82" t="s">
        <v>13</v>
      </c>
      <c r="B20" s="55"/>
      <c r="C20" s="91"/>
      <c r="D20" s="84">
        <f>SUM(D18:D19)</f>
        <v>-18</v>
      </c>
      <c r="E20" s="84">
        <f>SUM(E18:E19)</f>
        <v>-43</v>
      </c>
      <c r="F20" s="92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 customHeight="1">
      <c r="A21" s="93"/>
      <c r="B21" s="55"/>
      <c r="C21" s="91"/>
      <c r="D21" s="75"/>
      <c r="E21" s="75"/>
      <c r="F21" s="92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 customHeight="1">
      <c r="A22" s="94" t="s">
        <v>14</v>
      </c>
      <c r="B22" s="73"/>
      <c r="C22" s="87"/>
      <c r="D22" s="84">
        <f>D15+D20</f>
        <v>418</v>
      </c>
      <c r="E22" s="84">
        <f>E15+E20-1</f>
        <v>444</v>
      </c>
      <c r="F22" s="86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 customHeight="1">
      <c r="A23" s="85"/>
      <c r="B23" s="55"/>
      <c r="C23" s="87"/>
      <c r="D23" s="84"/>
      <c r="E23" s="84"/>
      <c r="F23" s="86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 customHeight="1">
      <c r="A24" s="77" t="s">
        <v>15</v>
      </c>
      <c r="B24" s="78"/>
      <c r="C24" s="90">
        <v>20</v>
      </c>
      <c r="D24" s="80">
        <v>-112</v>
      </c>
      <c r="E24" s="80">
        <v>-108</v>
      </c>
      <c r="F24" s="71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99" customFormat="1" ht="15" customHeight="1">
      <c r="A25" s="95" t="s">
        <v>69</v>
      </c>
      <c r="B25" s="95"/>
      <c r="C25" s="96"/>
      <c r="D25" s="97">
        <f>D24+D22</f>
        <v>306</v>
      </c>
      <c r="E25" s="97">
        <f>E24+E22</f>
        <v>336</v>
      </c>
      <c r="F25" s="98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5" customHeight="1">
      <c r="A26" s="101"/>
      <c r="B26" s="102"/>
      <c r="C26" s="87"/>
      <c r="D26" s="75"/>
      <c r="E26" s="75"/>
      <c r="F26" s="71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 customHeight="1">
      <c r="A27" s="103" t="s">
        <v>70</v>
      </c>
      <c r="B27" s="102"/>
      <c r="C27" s="102"/>
      <c r="D27" s="75"/>
      <c r="E27" s="75"/>
      <c r="F27" s="104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5" customHeight="1">
      <c r="A28" s="105" t="s">
        <v>71</v>
      </c>
      <c r="B28" s="102"/>
      <c r="C28" s="102"/>
      <c r="D28" s="75">
        <v>306</v>
      </c>
      <c r="E28" s="75">
        <v>336</v>
      </c>
      <c r="F28" s="104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5" customHeight="1">
      <c r="A29" s="102"/>
      <c r="B29" s="102"/>
      <c r="C29" s="102"/>
      <c r="D29" s="75"/>
      <c r="E29" s="75"/>
      <c r="F29" s="104"/>
      <c r="J29" s="55"/>
      <c r="K29" s="55"/>
      <c r="L29" s="55"/>
      <c r="M29" s="55"/>
      <c r="N29" s="55"/>
      <c r="O29" s="55"/>
      <c r="P29" s="55"/>
      <c r="Q29" s="55"/>
      <c r="R29" s="55"/>
    </row>
    <row r="30" spans="1:5" ht="42" customHeight="1">
      <c r="A30" s="106" t="s">
        <v>72</v>
      </c>
      <c r="B30" s="106"/>
      <c r="C30" s="106"/>
      <c r="D30" s="106"/>
      <c r="E30" s="107"/>
    </row>
    <row r="31" spans="1:5" ht="15">
      <c r="A31" s="108" t="s">
        <v>73</v>
      </c>
      <c r="B31" s="105"/>
      <c r="C31" s="109">
        <v>21</v>
      </c>
      <c r="D31" s="110">
        <v>6.52</v>
      </c>
      <c r="E31" s="110">
        <v>7.15</v>
      </c>
    </row>
    <row r="32" spans="1:3" ht="11.25">
      <c r="A32" s="68"/>
      <c r="B32" s="68"/>
      <c r="C32" s="68"/>
    </row>
    <row r="33" spans="1:3" ht="11.25">
      <c r="A33" s="68"/>
      <c r="B33" s="68"/>
      <c r="C33" s="68"/>
    </row>
    <row r="34" spans="1:3" ht="9.75" customHeight="1">
      <c r="A34" s="68"/>
      <c r="B34" s="68"/>
      <c r="C34" s="68"/>
    </row>
    <row r="39" ht="16.5" customHeight="1"/>
    <row r="40" ht="16.5" customHeight="1"/>
    <row r="41" ht="17.25" customHeight="1"/>
    <row r="43" spans="1:7" ht="82.5" customHeight="1">
      <c r="A43" s="111"/>
      <c r="B43" s="111"/>
      <c r="C43" s="111"/>
      <c r="D43" s="112"/>
      <c r="E43" s="112"/>
      <c r="F43" s="111"/>
      <c r="G43" s="111"/>
    </row>
    <row r="48" ht="9.75" customHeight="1"/>
    <row r="54" ht="13.5" customHeight="1"/>
    <row r="60" ht="9.75" customHeight="1"/>
    <row r="68" ht="9.75" customHeight="1"/>
    <row r="79" ht="9.75" customHeight="1"/>
    <row r="1687" ht="10.5" customHeight="1"/>
    <row r="2183" ht="66" customHeight="1"/>
    <row r="2194" ht="39" customHeight="1"/>
  </sheetData>
  <mergeCells count="15">
    <mergeCell ref="D2:E2"/>
    <mergeCell ref="A30:E30"/>
    <mergeCell ref="A14:B14"/>
    <mergeCell ref="A24:B24"/>
    <mergeCell ref="A18:B18"/>
    <mergeCell ref="A6:B6"/>
    <mergeCell ref="A7:B7"/>
    <mergeCell ref="A10:B10"/>
    <mergeCell ref="A25:B25"/>
    <mergeCell ref="C3:C4"/>
    <mergeCell ref="A11:B11"/>
    <mergeCell ref="A12:B12"/>
    <mergeCell ref="A19:B19"/>
    <mergeCell ref="A22:B22"/>
    <mergeCell ref="A13:B13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55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38.50390625" style="57" customWidth="1"/>
    <col min="2" max="2" width="7.50390625" style="57" customWidth="1"/>
    <col min="3" max="3" width="9.125" style="57" customWidth="1"/>
    <col min="4" max="5" width="15.625" style="68" customWidth="1"/>
    <col min="6" max="10" width="9.00390625" style="57" customWidth="1"/>
    <col min="11" max="11" width="6.75390625" style="57" bestFit="1" customWidth="1"/>
    <col min="12" max="16384" width="9.00390625" style="57" customWidth="1"/>
  </cols>
  <sheetData>
    <row r="1" spans="1:18" ht="27" customHeight="1">
      <c r="A1" s="54" t="s">
        <v>74</v>
      </c>
      <c r="B1" s="54"/>
      <c r="C1" s="56"/>
      <c r="D1" s="56"/>
      <c r="E1" s="56"/>
      <c r="F1" s="55"/>
      <c r="G1" s="55"/>
      <c r="J1" s="55"/>
      <c r="K1" s="55"/>
      <c r="L1" s="55"/>
      <c r="M1" s="55"/>
      <c r="N1" s="55"/>
      <c r="O1" s="55"/>
      <c r="P1" s="55"/>
      <c r="Q1" s="55"/>
      <c r="R1" s="55"/>
    </row>
    <row r="2" spans="3:18" ht="15" customHeight="1">
      <c r="C2" s="58"/>
      <c r="D2" s="59"/>
      <c r="E2" s="59"/>
      <c r="F2" s="58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60"/>
      <c r="B3" s="60"/>
      <c r="C3" s="58"/>
      <c r="D3" s="62">
        <v>40179</v>
      </c>
      <c r="E3" s="62">
        <v>39814</v>
      </c>
      <c r="F3" s="113"/>
      <c r="G3" s="68"/>
      <c r="H3" s="68"/>
      <c r="I3" s="68"/>
      <c r="J3" s="56"/>
      <c r="K3" s="56"/>
      <c r="L3" s="56"/>
      <c r="M3" s="55"/>
      <c r="N3" s="55"/>
      <c r="O3" s="55"/>
      <c r="P3" s="55"/>
      <c r="Q3" s="55"/>
      <c r="R3" s="55"/>
    </row>
    <row r="4" spans="1:18" ht="17.25" customHeight="1" thickBot="1">
      <c r="A4" s="63" t="s">
        <v>57</v>
      </c>
      <c r="B4" s="63"/>
      <c r="C4" s="114"/>
      <c r="D4" s="66" t="s">
        <v>58</v>
      </c>
      <c r="E4" s="66" t="s">
        <v>59</v>
      </c>
      <c r="F4" s="115"/>
      <c r="G4" s="68"/>
      <c r="H4" s="68"/>
      <c r="I4" s="68"/>
      <c r="J4" s="56"/>
      <c r="K4" s="56"/>
      <c r="L4" s="56"/>
      <c r="M4" s="55"/>
      <c r="N4" s="55"/>
      <c r="O4" s="55"/>
      <c r="P4" s="55"/>
      <c r="Q4" s="55"/>
      <c r="R4" s="55"/>
    </row>
    <row r="5" spans="1:18" ht="13.5" customHeight="1">
      <c r="A5" s="69"/>
      <c r="B5" s="69"/>
      <c r="C5" s="70"/>
      <c r="F5" s="71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82" t="s">
        <v>75</v>
      </c>
      <c r="B6" s="82"/>
      <c r="C6" s="74"/>
      <c r="D6" s="116">
        <v>306</v>
      </c>
      <c r="E6" s="116">
        <v>336</v>
      </c>
      <c r="F6" s="76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117"/>
      <c r="B7" s="117"/>
      <c r="C7" s="118"/>
      <c r="D7" s="119"/>
      <c r="E7" s="119"/>
      <c r="F7" s="81"/>
      <c r="J7" s="55"/>
      <c r="K7" s="55"/>
      <c r="L7" s="55"/>
      <c r="M7" s="55"/>
      <c r="N7" s="55"/>
      <c r="O7" s="55"/>
      <c r="P7" s="55"/>
      <c r="Q7" s="55"/>
      <c r="R7" s="55"/>
    </row>
    <row r="8" spans="1:18" ht="17.25">
      <c r="A8" s="120" t="s">
        <v>224</v>
      </c>
      <c r="B8" s="120"/>
      <c r="C8" s="121"/>
      <c r="D8" s="122"/>
      <c r="E8" s="122"/>
      <c r="J8" s="55"/>
      <c r="K8" s="55"/>
      <c r="L8" s="55"/>
      <c r="M8" s="55"/>
      <c r="N8" s="55"/>
      <c r="O8" s="55"/>
      <c r="P8" s="55"/>
      <c r="Q8" s="55"/>
      <c r="R8" s="55"/>
    </row>
    <row r="9" spans="1:18" ht="16.5" customHeight="1">
      <c r="A9" s="123"/>
      <c r="B9" s="123"/>
      <c r="C9" s="123"/>
      <c r="D9" s="75"/>
      <c r="E9" s="75"/>
      <c r="F9" s="86"/>
      <c r="J9" s="55"/>
      <c r="K9" s="55"/>
      <c r="L9" s="55"/>
      <c r="M9" s="55"/>
      <c r="N9" s="55"/>
      <c r="O9" s="55"/>
      <c r="P9" s="55"/>
      <c r="Q9" s="55"/>
      <c r="R9" s="55"/>
    </row>
    <row r="10" spans="1:18" ht="20.25" customHeight="1">
      <c r="A10" s="124" t="s">
        <v>76</v>
      </c>
      <c r="B10" s="124"/>
      <c r="C10" s="124"/>
      <c r="D10" s="80">
        <v>13</v>
      </c>
      <c r="E10" s="80">
        <v>-6</v>
      </c>
      <c r="F10" s="71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9.5" customHeight="1">
      <c r="A11" s="82" t="s">
        <v>77</v>
      </c>
      <c r="B11" s="82"/>
      <c r="C11" s="87"/>
      <c r="D11" s="116">
        <f>+D10</f>
        <v>13</v>
      </c>
      <c r="E11" s="116">
        <f>+E10</f>
        <v>-6</v>
      </c>
      <c r="F11" s="71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>
      <c r="A12" s="125"/>
      <c r="B12" s="125"/>
      <c r="C12" s="126"/>
      <c r="D12" s="80"/>
      <c r="E12" s="80"/>
      <c r="F12" s="71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130" customFormat="1" ht="15">
      <c r="A13" s="120" t="s">
        <v>78</v>
      </c>
      <c r="B13" s="120"/>
      <c r="C13" s="127"/>
      <c r="D13" s="128">
        <f>+D6+D11</f>
        <v>319</v>
      </c>
      <c r="E13" s="128">
        <f>+E6+E11</f>
        <v>330</v>
      </c>
      <c r="F13" s="129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15">
      <c r="A14" s="117"/>
      <c r="B14" s="117"/>
      <c r="C14" s="118"/>
      <c r="D14" s="119"/>
      <c r="E14" s="119"/>
      <c r="F14" s="81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29.25" customHeight="1">
      <c r="A15" s="132" t="s">
        <v>79</v>
      </c>
      <c r="B15" s="132"/>
      <c r="C15" s="133"/>
      <c r="D15" s="122"/>
      <c r="E15" s="122"/>
      <c r="F15" s="86"/>
      <c r="G15" s="89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5" customHeight="1">
      <c r="A16" s="117" t="s">
        <v>71</v>
      </c>
      <c r="B16" s="117"/>
      <c r="C16" s="133"/>
      <c r="D16" s="119">
        <f>+D13</f>
        <v>319</v>
      </c>
      <c r="E16" s="119">
        <f>+E13</f>
        <v>330</v>
      </c>
      <c r="F16" s="86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5">
      <c r="A17" s="120"/>
      <c r="B17" s="120"/>
      <c r="C17" s="133"/>
      <c r="D17" s="119"/>
      <c r="E17" s="119"/>
      <c r="F17" s="71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 customHeight="1">
      <c r="A18" s="134" t="s">
        <v>225</v>
      </c>
      <c r="B18" s="134"/>
      <c r="C18" s="135"/>
      <c r="D18" s="135"/>
      <c r="E18" s="135"/>
      <c r="F18" s="71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117"/>
      <c r="B19" s="117"/>
      <c r="C19" s="133"/>
      <c r="D19" s="119"/>
      <c r="E19" s="119"/>
      <c r="F19" s="71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5">
      <c r="A20" s="120"/>
      <c r="B20" s="120"/>
      <c r="C20" s="136"/>
      <c r="E20" s="137"/>
      <c r="F20" s="92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 customHeight="1">
      <c r="A21" s="138"/>
      <c r="B21" s="138"/>
      <c r="C21" s="136"/>
      <c r="D21" s="119"/>
      <c r="E21" s="119"/>
      <c r="F21" s="92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120"/>
      <c r="B22" s="120"/>
      <c r="C22" s="133"/>
      <c r="D22" s="122"/>
      <c r="E22" s="122"/>
      <c r="F22" s="86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 customHeight="1">
      <c r="A23" s="139"/>
      <c r="B23" s="139"/>
      <c r="C23" s="133"/>
      <c r="D23" s="122"/>
      <c r="E23" s="122"/>
      <c r="F23" s="86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5" customHeight="1">
      <c r="A24" s="117"/>
      <c r="B24" s="117"/>
      <c r="C24" s="133"/>
      <c r="D24" s="137"/>
      <c r="E24" s="119"/>
      <c r="F24" s="71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>
      <c r="A25" s="120"/>
      <c r="B25" s="120"/>
      <c r="C25" s="133"/>
      <c r="D25" s="122"/>
      <c r="E25" s="122"/>
      <c r="F25" s="86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5" customHeight="1">
      <c r="A26" s="139"/>
      <c r="B26" s="139"/>
      <c r="C26" s="133"/>
      <c r="D26" s="119"/>
      <c r="E26" s="119"/>
      <c r="F26" s="86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>
      <c r="A27" s="117"/>
      <c r="B27" s="117"/>
      <c r="C27" s="140"/>
      <c r="D27" s="119"/>
      <c r="E27" s="119"/>
      <c r="F27" s="86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5">
      <c r="A28" s="117"/>
      <c r="B28" s="117"/>
      <c r="C28" s="133"/>
      <c r="D28" s="119"/>
      <c r="E28" s="119"/>
      <c r="F28" s="141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5">
      <c r="A29" s="142"/>
      <c r="B29" s="142"/>
      <c r="C29" s="143"/>
      <c r="D29" s="144"/>
      <c r="E29" s="144"/>
      <c r="F29" s="14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5" customHeight="1">
      <c r="A30" s="117"/>
      <c r="B30" s="117"/>
      <c r="C30" s="133"/>
      <c r="D30" s="119"/>
      <c r="E30" s="119"/>
      <c r="F30" s="71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5">
      <c r="A31" s="146"/>
      <c r="B31" s="146"/>
      <c r="C31" s="105"/>
      <c r="D31" s="75"/>
      <c r="E31" s="75"/>
      <c r="F31" s="104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5">
      <c r="A32" s="105"/>
      <c r="B32" s="105"/>
      <c r="C32" s="105"/>
      <c r="D32" s="75"/>
      <c r="E32" s="75"/>
      <c r="F32" s="104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5">
      <c r="A33" s="105"/>
      <c r="B33" s="105"/>
      <c r="C33" s="105"/>
      <c r="D33" s="147"/>
      <c r="E33" s="147"/>
      <c r="F33" s="148"/>
      <c r="G33" s="68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5" customHeight="1">
      <c r="A34" s="105"/>
      <c r="B34" s="105"/>
      <c r="C34" s="105"/>
      <c r="D34" s="75"/>
      <c r="E34" s="75"/>
      <c r="F34" s="149"/>
      <c r="G34" s="68"/>
      <c r="J34" s="55"/>
      <c r="K34" s="55"/>
      <c r="L34" s="55"/>
      <c r="M34" s="55"/>
      <c r="N34" s="55"/>
      <c r="O34" s="55"/>
      <c r="P34" s="55"/>
      <c r="Q34" s="55"/>
      <c r="R34" s="55"/>
    </row>
    <row r="35" spans="1:18" s="68" customFormat="1" ht="15" customHeight="1">
      <c r="A35" s="106"/>
      <c r="B35" s="106"/>
      <c r="C35" s="106"/>
      <c r="D35" s="106"/>
      <c r="E35" s="107"/>
      <c r="F35" s="149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5">
      <c r="A36" s="108"/>
      <c r="B36" s="108"/>
      <c r="C36" s="109"/>
      <c r="D36" s="150"/>
      <c r="E36" s="150"/>
      <c r="F36" s="151"/>
      <c r="G36" s="68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>
      <c r="A37" s="108"/>
      <c r="B37" s="108"/>
      <c r="C37" s="109"/>
      <c r="D37" s="152"/>
      <c r="E37" s="152"/>
      <c r="F37" s="151"/>
      <c r="G37" s="68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30" customHeight="1">
      <c r="A38" s="106"/>
      <c r="B38" s="106"/>
      <c r="C38" s="106"/>
      <c r="D38" s="106"/>
      <c r="E38" s="107"/>
      <c r="F38" s="151"/>
      <c r="G38" s="151"/>
      <c r="H38" s="104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5">
      <c r="A39" s="108"/>
      <c r="B39" s="108"/>
      <c r="C39" s="109"/>
      <c r="D39" s="110"/>
      <c r="E39" s="110"/>
      <c r="F39" s="151"/>
      <c r="G39" s="151"/>
      <c r="H39" s="104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5">
      <c r="A40" s="108"/>
      <c r="B40" s="108"/>
      <c r="C40" s="109"/>
      <c r="D40" s="110"/>
      <c r="E40" s="110"/>
      <c r="F40" s="151"/>
      <c r="G40" s="151"/>
      <c r="H40" s="104"/>
      <c r="J40" s="55"/>
      <c r="K40" s="55"/>
      <c r="L40" s="55"/>
      <c r="M40" s="55"/>
      <c r="N40" s="55"/>
      <c r="O40" s="55"/>
      <c r="P40" s="55"/>
      <c r="Q40" s="55"/>
      <c r="R40" s="55"/>
    </row>
    <row r="41" spans="1:5" ht="33.75" customHeight="1">
      <c r="A41" s="106"/>
      <c r="B41" s="106"/>
      <c r="C41" s="106"/>
      <c r="D41" s="106"/>
      <c r="E41" s="107"/>
    </row>
    <row r="42" spans="1:5" ht="15">
      <c r="A42" s="108"/>
      <c r="B42" s="108"/>
      <c r="C42" s="109"/>
      <c r="D42" s="110"/>
      <c r="E42" s="110"/>
    </row>
    <row r="43" spans="1:5" ht="15">
      <c r="A43" s="108"/>
      <c r="B43" s="108"/>
      <c r="C43" s="109"/>
      <c r="D43" s="110"/>
      <c r="E43" s="110"/>
    </row>
    <row r="44" spans="1:3" ht="11.25">
      <c r="A44" s="68"/>
      <c r="B44" s="68"/>
      <c r="C44" s="68"/>
    </row>
    <row r="45" spans="1:3" ht="11.25">
      <c r="A45" s="68"/>
      <c r="B45" s="68"/>
      <c r="C45" s="68"/>
    </row>
    <row r="46" spans="1:3" ht="9.75" customHeight="1">
      <c r="A46" s="68"/>
      <c r="B46" s="68"/>
      <c r="C46" s="68"/>
    </row>
    <row r="51" ht="16.5" customHeight="1"/>
    <row r="52" ht="16.5" customHeight="1"/>
    <row r="53" ht="17.25" customHeight="1"/>
    <row r="55" spans="1:7" ht="82.5" customHeight="1">
      <c r="A55" s="111"/>
      <c r="B55" s="111"/>
      <c r="C55" s="111"/>
      <c r="D55" s="112"/>
      <c r="E55" s="112"/>
      <c r="F55" s="111"/>
      <c r="G55" s="111"/>
    </row>
    <row r="60" ht="9.75" customHeight="1"/>
    <row r="66" ht="13.5" customHeight="1"/>
    <row r="72" ht="9.75" customHeight="1"/>
    <row r="80" ht="9.75" customHeight="1"/>
    <row r="91" ht="9.75" customHeight="1"/>
    <row r="1699" ht="10.5" customHeight="1"/>
    <row r="2195" ht="66" customHeight="1"/>
    <row r="2206" ht="39" customHeight="1"/>
  </sheetData>
  <mergeCells count="7">
    <mergeCell ref="A41:E41"/>
    <mergeCell ref="D2:E2"/>
    <mergeCell ref="A18:E18"/>
    <mergeCell ref="A35:E35"/>
    <mergeCell ref="A38:E38"/>
    <mergeCell ref="A9:C9"/>
    <mergeCell ref="A10:C10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84"/>
  <sheetViews>
    <sheetView zoomScaleSheetLayoutView="100" workbookViewId="0" topLeftCell="A1">
      <selection activeCell="A1" sqref="A1"/>
    </sheetView>
  </sheetViews>
  <sheetFormatPr defaultColWidth="9.00390625" defaultRowHeight="11.25"/>
  <cols>
    <col min="1" max="1" width="38.50390625" style="68" customWidth="1"/>
    <col min="2" max="2" width="7.50390625" style="68" customWidth="1"/>
    <col min="3" max="3" width="9.125" style="68" bestFit="1" customWidth="1"/>
    <col min="4" max="5" width="15.625" style="68" customWidth="1"/>
    <col min="6" max="8" width="9.00390625" style="57" customWidth="1"/>
    <col min="9" max="9" width="6.75390625" style="57" bestFit="1" customWidth="1"/>
    <col min="10" max="16384" width="9.00390625" style="57" customWidth="1"/>
  </cols>
  <sheetData>
    <row r="1" spans="1:16" ht="27" customHeight="1">
      <c r="A1" s="153" t="s">
        <v>80</v>
      </c>
      <c r="B1" s="154"/>
      <c r="C1" s="154"/>
      <c r="D1" s="149"/>
      <c r="E1" s="149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9.75" customHeight="1">
      <c r="B2" s="155"/>
      <c r="D2" s="59"/>
      <c r="E2" s="59"/>
      <c r="H2" s="55"/>
      <c r="I2" s="55"/>
      <c r="J2" s="55"/>
      <c r="K2" s="55"/>
      <c r="L2" s="55"/>
      <c r="M2" s="55"/>
      <c r="N2" s="55"/>
      <c r="O2" s="55"/>
      <c r="P2" s="55"/>
    </row>
    <row r="3" spans="1:16" ht="15.75" thickBot="1">
      <c r="A3" s="156" t="s">
        <v>57</v>
      </c>
      <c r="B3" s="156"/>
      <c r="C3" s="157" t="s">
        <v>81</v>
      </c>
      <c r="D3" s="158">
        <v>40543</v>
      </c>
      <c r="E3" s="158">
        <v>40178</v>
      </c>
      <c r="H3" s="55"/>
      <c r="I3" s="55"/>
      <c r="J3" s="55"/>
      <c r="K3" s="55"/>
      <c r="L3" s="55"/>
      <c r="M3" s="55"/>
      <c r="N3" s="55"/>
      <c r="O3" s="55"/>
      <c r="P3" s="55"/>
    </row>
    <row r="4" spans="1:16" ht="15">
      <c r="A4" s="159" t="s">
        <v>22</v>
      </c>
      <c r="B4" s="69"/>
      <c r="C4" s="160" t="s">
        <v>82</v>
      </c>
      <c r="D4" s="161"/>
      <c r="E4" s="161"/>
      <c r="H4" s="55"/>
      <c r="I4" s="55"/>
      <c r="J4" s="55"/>
      <c r="K4" s="55"/>
      <c r="L4" s="55"/>
      <c r="M4" s="55"/>
      <c r="N4" s="55"/>
      <c r="O4" s="55"/>
      <c r="P4" s="55"/>
    </row>
    <row r="5" spans="1:16" ht="15" customHeight="1">
      <c r="A5" s="69" t="s">
        <v>83</v>
      </c>
      <c r="B5" s="69"/>
      <c r="C5" s="161"/>
      <c r="D5" s="162"/>
      <c r="E5" s="162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>
      <c r="A6" s="163" t="s">
        <v>84</v>
      </c>
      <c r="B6" s="163"/>
      <c r="C6" s="161">
        <v>22</v>
      </c>
      <c r="D6" s="162"/>
      <c r="E6" s="162"/>
      <c r="H6" s="55"/>
      <c r="I6" s="55"/>
      <c r="J6" s="55"/>
      <c r="K6" s="55"/>
      <c r="L6" s="55"/>
      <c r="M6" s="55"/>
      <c r="N6" s="55"/>
      <c r="O6" s="55"/>
      <c r="P6" s="55"/>
    </row>
    <row r="7" spans="1:5" s="55" customFormat="1" ht="15" customHeight="1">
      <c r="A7" s="164" t="s">
        <v>23</v>
      </c>
      <c r="B7" s="165"/>
      <c r="C7" s="166"/>
      <c r="D7" s="167">
        <v>1199</v>
      </c>
      <c r="E7" s="167">
        <v>1199</v>
      </c>
    </row>
    <row r="8" spans="1:16" ht="15" customHeight="1">
      <c r="A8" s="168" t="s">
        <v>85</v>
      </c>
      <c r="B8" s="168"/>
      <c r="C8" s="161"/>
      <c r="D8" s="167">
        <v>42</v>
      </c>
      <c r="E8" s="167">
        <v>26</v>
      </c>
      <c r="H8" s="55"/>
      <c r="I8" s="55"/>
      <c r="J8" s="55"/>
      <c r="K8" s="55"/>
      <c r="L8" s="55"/>
      <c r="M8" s="55"/>
      <c r="N8" s="55"/>
      <c r="O8" s="55"/>
      <c r="P8" s="55"/>
    </row>
    <row r="9" spans="1:16" ht="15" customHeight="1">
      <c r="A9" s="169" t="s">
        <v>86</v>
      </c>
      <c r="B9" s="170"/>
      <c r="C9" s="171"/>
      <c r="D9" s="172">
        <v>2</v>
      </c>
      <c r="E9" s="172">
        <v>3</v>
      </c>
      <c r="H9" s="55"/>
      <c r="I9" s="55"/>
      <c r="J9" s="55"/>
      <c r="K9" s="55"/>
      <c r="L9" s="55"/>
      <c r="M9" s="55"/>
      <c r="N9" s="55"/>
      <c r="O9" s="55"/>
      <c r="P9" s="55"/>
    </row>
    <row r="10" spans="1:16" ht="15" customHeight="1">
      <c r="A10" s="173" t="s">
        <v>87</v>
      </c>
      <c r="B10" s="173"/>
      <c r="C10" s="173"/>
      <c r="D10" s="174">
        <f>SUM(D7:D9)</f>
        <v>1243</v>
      </c>
      <c r="E10" s="174">
        <f>SUM(E7:E9)</f>
        <v>1228</v>
      </c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5" customHeight="1">
      <c r="A11" s="163"/>
      <c r="B11" s="159"/>
      <c r="C11" s="161"/>
      <c r="D11" s="167"/>
      <c r="E11" s="167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5" customHeight="1">
      <c r="A12" s="163" t="s">
        <v>25</v>
      </c>
      <c r="B12" s="163"/>
      <c r="C12" s="161"/>
      <c r="D12" s="175"/>
      <c r="E12" s="17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5" customHeight="1">
      <c r="A13" s="176" t="s">
        <v>88</v>
      </c>
      <c r="B13" s="165"/>
      <c r="C13" s="161">
        <v>23</v>
      </c>
      <c r="D13" s="167">
        <v>63</v>
      </c>
      <c r="E13" s="167">
        <v>48</v>
      </c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5" customHeight="1">
      <c r="A14" s="176" t="s">
        <v>89</v>
      </c>
      <c r="B14" s="165"/>
      <c r="C14" s="161">
        <v>24</v>
      </c>
      <c r="D14" s="167">
        <v>360</v>
      </c>
      <c r="E14" s="167">
        <v>339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5" customHeight="1">
      <c r="A15" s="176" t="s">
        <v>90</v>
      </c>
      <c r="B15" s="165"/>
      <c r="C15" s="161">
        <v>25</v>
      </c>
      <c r="D15" s="167">
        <v>52</v>
      </c>
      <c r="E15" s="167">
        <v>62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30" customHeight="1">
      <c r="A16" s="169" t="s">
        <v>91</v>
      </c>
      <c r="B16" s="170"/>
      <c r="C16" s="177">
        <v>26</v>
      </c>
      <c r="D16" s="172">
        <v>113</v>
      </c>
      <c r="E16" s="172">
        <v>61</v>
      </c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 customHeight="1">
      <c r="A17" s="178" t="s">
        <v>92</v>
      </c>
      <c r="B17" s="178"/>
      <c r="C17" s="178"/>
      <c r="D17" s="174">
        <f>SUM(D13:D16)</f>
        <v>588</v>
      </c>
      <c r="E17" s="174">
        <f>SUM(E13:E16)</f>
        <v>510</v>
      </c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" customHeight="1">
      <c r="A18" s="179"/>
      <c r="B18" s="179"/>
      <c r="D18" s="180"/>
      <c r="E18" s="180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" customHeight="1">
      <c r="A19" s="181" t="s">
        <v>26</v>
      </c>
      <c r="B19" s="181"/>
      <c r="C19" s="182"/>
      <c r="D19" s="183"/>
      <c r="E19" s="183"/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15" customHeight="1">
      <c r="A20" s="159" t="s">
        <v>93</v>
      </c>
      <c r="B20" s="159"/>
      <c r="C20" s="161">
        <v>20</v>
      </c>
      <c r="D20" s="167">
        <v>283</v>
      </c>
      <c r="E20" s="167">
        <v>324</v>
      </c>
      <c r="H20" s="55"/>
      <c r="I20" s="55"/>
      <c r="J20" s="55"/>
      <c r="K20" s="55"/>
      <c r="L20" s="55"/>
      <c r="M20" s="55"/>
      <c r="N20" s="55"/>
      <c r="O20" s="55"/>
      <c r="P20" s="55"/>
    </row>
    <row r="21" spans="1:16" ht="15" customHeight="1">
      <c r="A21" s="169" t="s">
        <v>94</v>
      </c>
      <c r="B21" s="170"/>
      <c r="C21" s="171">
        <v>28</v>
      </c>
      <c r="D21" s="172">
        <v>6</v>
      </c>
      <c r="E21" s="172">
        <v>12</v>
      </c>
      <c r="H21" s="55"/>
      <c r="I21" s="55"/>
      <c r="J21" s="55"/>
      <c r="K21" s="55"/>
      <c r="L21" s="55"/>
      <c r="M21" s="55"/>
      <c r="N21" s="55"/>
      <c r="O21" s="55"/>
      <c r="P21" s="55"/>
    </row>
    <row r="22" spans="1:16" ht="15" customHeight="1">
      <c r="A22" s="173" t="s">
        <v>95</v>
      </c>
      <c r="B22" s="173"/>
      <c r="C22" s="113"/>
      <c r="D22" s="174">
        <f>SUM(D20:D21)</f>
        <v>289</v>
      </c>
      <c r="E22" s="174">
        <f>SUM(E20:E21)</f>
        <v>336</v>
      </c>
      <c r="H22" s="55"/>
      <c r="I22" s="55"/>
      <c r="J22" s="55"/>
      <c r="K22" s="55"/>
      <c r="L22" s="55"/>
      <c r="M22" s="55"/>
      <c r="N22" s="55"/>
      <c r="O22" s="55"/>
      <c r="P22" s="55"/>
    </row>
    <row r="23" spans="1:16" ht="15" customHeight="1">
      <c r="A23" s="184"/>
      <c r="B23" s="184"/>
      <c r="C23" s="171"/>
      <c r="D23" s="185"/>
      <c r="E23" s="185"/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15" customHeight="1">
      <c r="A24" s="186" t="s">
        <v>27</v>
      </c>
      <c r="B24" s="186"/>
      <c r="C24" s="113"/>
      <c r="D24" s="174">
        <f>D10+D17+D22</f>
        <v>2120</v>
      </c>
      <c r="E24" s="174">
        <f>E10+E17+E22</f>
        <v>2074</v>
      </c>
      <c r="H24" s="55"/>
      <c r="I24" s="55"/>
      <c r="J24" s="55"/>
      <c r="K24" s="55"/>
      <c r="L24" s="55"/>
      <c r="M24" s="55"/>
      <c r="N24" s="55"/>
      <c r="O24" s="55"/>
      <c r="P24" s="55"/>
    </row>
    <row r="25" spans="1:16" ht="15" customHeight="1">
      <c r="A25" s="163"/>
      <c r="B25" s="163"/>
      <c r="C25" s="161"/>
      <c r="D25" s="175"/>
      <c r="E25" s="175"/>
      <c r="H25" s="55"/>
      <c r="I25" s="55"/>
      <c r="J25" s="55"/>
      <c r="K25" s="55"/>
      <c r="L25" s="55"/>
      <c r="M25" s="55"/>
      <c r="N25" s="55"/>
      <c r="O25" s="55"/>
      <c r="P25" s="55"/>
    </row>
    <row r="26" spans="1:16" ht="15" customHeight="1">
      <c r="A26" s="69" t="s">
        <v>96</v>
      </c>
      <c r="B26" s="69"/>
      <c r="C26" s="161"/>
      <c r="D26" s="175"/>
      <c r="E26" s="17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5" customHeight="1">
      <c r="A27" s="163" t="s">
        <v>97</v>
      </c>
      <c r="B27" s="163"/>
      <c r="C27" s="161">
        <v>10</v>
      </c>
      <c r="D27" s="175"/>
      <c r="E27" s="175"/>
      <c r="H27" s="55"/>
      <c r="I27" s="55"/>
      <c r="J27" s="55"/>
      <c r="K27" s="55"/>
      <c r="L27" s="55"/>
      <c r="M27" s="55"/>
      <c r="N27" s="55"/>
      <c r="O27" s="55"/>
      <c r="P27" s="55"/>
    </row>
    <row r="28" spans="1:16" ht="15" customHeight="1">
      <c r="A28" s="159" t="s">
        <v>98</v>
      </c>
      <c r="B28" s="159"/>
      <c r="C28" s="161"/>
      <c r="D28" s="167">
        <v>102</v>
      </c>
      <c r="E28" s="167">
        <v>101</v>
      </c>
      <c r="H28" s="55"/>
      <c r="I28" s="55"/>
      <c r="J28" s="55"/>
      <c r="K28" s="55"/>
      <c r="L28" s="55"/>
      <c r="M28" s="55"/>
      <c r="N28" s="55"/>
      <c r="O28" s="55"/>
      <c r="P28" s="55"/>
    </row>
    <row r="29" spans="1:16" ht="15" customHeight="1">
      <c r="A29" s="159" t="s">
        <v>99</v>
      </c>
      <c r="B29" s="159"/>
      <c r="C29" s="161"/>
      <c r="D29" s="167">
        <v>11</v>
      </c>
      <c r="E29" s="167">
        <v>15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" customHeight="1">
      <c r="A30" s="176" t="s">
        <v>100</v>
      </c>
      <c r="B30" s="176"/>
      <c r="C30" s="161"/>
      <c r="D30" s="167">
        <v>319</v>
      </c>
      <c r="E30" s="167">
        <v>260</v>
      </c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5" customHeight="1">
      <c r="A31" s="184" t="s">
        <v>101</v>
      </c>
      <c r="B31" s="184"/>
      <c r="C31" s="171"/>
      <c r="D31" s="172">
        <v>5</v>
      </c>
      <c r="E31" s="172">
        <v>6</v>
      </c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15" customHeight="1">
      <c r="A32" s="173" t="s">
        <v>102</v>
      </c>
      <c r="B32" s="173"/>
      <c r="C32" s="161"/>
      <c r="D32" s="174">
        <f>SUM(D28:D31)</f>
        <v>437</v>
      </c>
      <c r="E32" s="174">
        <f>SUM(E28:E31)</f>
        <v>382</v>
      </c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" customHeight="1">
      <c r="A33" s="159"/>
      <c r="B33" s="159"/>
      <c r="C33" s="161"/>
      <c r="D33" s="167"/>
      <c r="E33" s="167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" customHeight="1">
      <c r="A34" s="163" t="s">
        <v>103</v>
      </c>
      <c r="B34" s="163"/>
      <c r="C34" s="161"/>
      <c r="D34" s="175"/>
      <c r="E34" s="17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5" customHeight="1">
      <c r="A35" s="159" t="s">
        <v>29</v>
      </c>
      <c r="B35" s="159"/>
      <c r="C35" s="161">
        <v>29</v>
      </c>
      <c r="D35" s="167">
        <v>634</v>
      </c>
      <c r="E35" s="167">
        <v>640</v>
      </c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15" customHeight="1">
      <c r="A36" s="159" t="s">
        <v>104</v>
      </c>
      <c r="B36" s="159"/>
      <c r="C36" s="161">
        <v>30</v>
      </c>
      <c r="D36" s="167">
        <v>10</v>
      </c>
      <c r="E36" s="167">
        <v>10</v>
      </c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5" customHeight="1">
      <c r="A37" s="159" t="s">
        <v>105</v>
      </c>
      <c r="B37" s="159"/>
      <c r="C37" s="161"/>
      <c r="D37" s="167">
        <v>14</v>
      </c>
      <c r="E37" s="167">
        <v>36</v>
      </c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15" customHeight="1">
      <c r="A38" s="159" t="s">
        <v>30</v>
      </c>
      <c r="B38" s="159"/>
      <c r="C38" s="161">
        <v>29</v>
      </c>
      <c r="D38" s="167">
        <v>66</v>
      </c>
      <c r="E38" s="167">
        <v>68</v>
      </c>
      <c r="H38" s="55"/>
      <c r="I38" s="55"/>
      <c r="J38" s="55"/>
      <c r="K38" s="55"/>
      <c r="L38" s="55"/>
      <c r="M38" s="55"/>
      <c r="N38" s="55"/>
      <c r="O38" s="55"/>
      <c r="P38" s="55"/>
    </row>
    <row r="39" spans="1:16" ht="15" customHeight="1">
      <c r="A39" s="169" t="s">
        <v>106</v>
      </c>
      <c r="B39" s="169"/>
      <c r="C39" s="177">
        <v>31</v>
      </c>
      <c r="D39" s="172">
        <v>84</v>
      </c>
      <c r="E39" s="172">
        <v>49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5" customHeight="1">
      <c r="A40" s="155" t="s">
        <v>107</v>
      </c>
      <c r="B40" s="159"/>
      <c r="C40" s="161"/>
      <c r="D40" s="174">
        <f>SUM(D35:D39)</f>
        <v>808</v>
      </c>
      <c r="E40" s="174">
        <f>SUM(E35:E39)</f>
        <v>803</v>
      </c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15" customHeight="1">
      <c r="A41" s="159"/>
      <c r="B41" s="159"/>
      <c r="C41" s="161"/>
      <c r="D41" s="175"/>
      <c r="E41" s="17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5" customHeight="1">
      <c r="A42" s="159" t="s">
        <v>31</v>
      </c>
      <c r="B42" s="159"/>
      <c r="C42" s="161"/>
      <c r="D42" s="167">
        <v>122</v>
      </c>
      <c r="E42" s="167">
        <v>230</v>
      </c>
      <c r="G42" s="187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5" customHeight="1">
      <c r="A43" s="186" t="s">
        <v>32</v>
      </c>
      <c r="B43" s="186"/>
      <c r="C43" s="188"/>
      <c r="D43" s="189">
        <f>D32+D40+D41+D42</f>
        <v>1367</v>
      </c>
      <c r="E43" s="189">
        <f>E32+E40+E41+E42</f>
        <v>1415</v>
      </c>
      <c r="H43" s="55"/>
      <c r="I43" s="55"/>
      <c r="J43" s="55"/>
      <c r="K43" s="55"/>
      <c r="L43" s="55"/>
      <c r="M43" s="55"/>
      <c r="N43" s="55"/>
      <c r="O43" s="55"/>
      <c r="P43" s="55"/>
    </row>
    <row r="44" spans="1:16" ht="15" customHeight="1">
      <c r="A44" s="190"/>
      <c r="B44" s="190"/>
      <c r="C44" s="171"/>
      <c r="D44" s="185"/>
      <c r="E44" s="18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15" customHeight="1">
      <c r="A45" s="69" t="s">
        <v>33</v>
      </c>
      <c r="B45" s="69"/>
      <c r="C45" s="191"/>
      <c r="D45" s="84">
        <f>D24+D43</f>
        <v>3487</v>
      </c>
      <c r="E45" s="84">
        <f>E24+E43</f>
        <v>3489</v>
      </c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9.75" customHeight="1">
      <c r="A46" s="69"/>
      <c r="B46" s="69"/>
      <c r="C46" s="191"/>
      <c r="D46" s="84"/>
      <c r="E46" s="84"/>
      <c r="H46" s="55"/>
      <c r="I46" s="55"/>
      <c r="J46" s="55"/>
      <c r="K46" s="55"/>
      <c r="L46" s="55"/>
      <c r="M46" s="55"/>
      <c r="N46" s="55"/>
      <c r="O46" s="55"/>
      <c r="P46" s="55"/>
    </row>
    <row r="47" spans="1:16" ht="26.25">
      <c r="A47" s="192" t="s">
        <v>108</v>
      </c>
      <c r="B47" s="192"/>
      <c r="C47" s="193"/>
      <c r="D47" s="193"/>
      <c r="E47" s="193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5" customHeight="1">
      <c r="A48" s="194"/>
      <c r="B48" s="194"/>
      <c r="C48" s="195"/>
      <c r="D48" s="195"/>
      <c r="E48" s="19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15.75" thickBot="1">
      <c r="A49" s="196" t="s">
        <v>57</v>
      </c>
      <c r="B49" s="196"/>
      <c r="C49" s="157" t="s">
        <v>81</v>
      </c>
      <c r="D49" s="158">
        <v>40543</v>
      </c>
      <c r="E49" s="158">
        <v>40178</v>
      </c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5">
      <c r="A50" s="176" t="s">
        <v>34</v>
      </c>
      <c r="B50" s="176"/>
      <c r="C50" s="160" t="s">
        <v>82</v>
      </c>
      <c r="D50" s="161"/>
      <c r="E50" s="161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5.75" customHeight="1">
      <c r="A51" s="197" t="s">
        <v>35</v>
      </c>
      <c r="B51" s="197"/>
      <c r="C51" s="161"/>
      <c r="D51" s="162"/>
      <c r="E51" s="162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15.75" customHeight="1">
      <c r="A52" s="176" t="s">
        <v>109</v>
      </c>
      <c r="B52" s="176"/>
      <c r="C52" s="161">
        <v>21</v>
      </c>
      <c r="D52" s="167">
        <v>59</v>
      </c>
      <c r="E52" s="167">
        <v>59</v>
      </c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5.75" customHeight="1">
      <c r="A53" s="176" t="s">
        <v>110</v>
      </c>
      <c r="B53" s="176"/>
      <c r="C53" s="161"/>
      <c r="D53" s="167">
        <v>1681</v>
      </c>
      <c r="E53" s="167">
        <v>1681</v>
      </c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5.75" customHeight="1">
      <c r="A54" s="176" t="s">
        <v>111</v>
      </c>
      <c r="B54" s="176"/>
      <c r="C54" s="161"/>
      <c r="D54" s="167">
        <v>62</v>
      </c>
      <c r="E54" s="167">
        <v>49</v>
      </c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5.75" customHeight="1">
      <c r="A55" s="169" t="s">
        <v>112</v>
      </c>
      <c r="B55" s="169"/>
      <c r="C55" s="177"/>
      <c r="D55" s="172">
        <v>189</v>
      </c>
      <c r="E55" s="172">
        <v>0</v>
      </c>
      <c r="F55" s="111"/>
      <c r="G55" s="111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30" customHeight="1">
      <c r="A56" s="198" t="s">
        <v>113</v>
      </c>
      <c r="B56" s="198"/>
      <c r="C56" s="161"/>
      <c r="D56" s="174">
        <f>SUM(D52:D55)</f>
        <v>1991</v>
      </c>
      <c r="E56" s="174">
        <f>SUM(E52:E55)</f>
        <v>1789</v>
      </c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5" customHeight="1">
      <c r="A57" s="155"/>
      <c r="B57" s="155"/>
      <c r="C57" s="161"/>
      <c r="D57" s="174"/>
      <c r="E57" s="174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5" customHeight="1">
      <c r="A58" s="197" t="s">
        <v>114</v>
      </c>
      <c r="B58" s="197"/>
      <c r="C58" s="161">
        <v>32</v>
      </c>
      <c r="D58" s="175"/>
      <c r="E58" s="17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15" customHeight="1">
      <c r="A59" s="176" t="s">
        <v>115</v>
      </c>
      <c r="B59" s="176"/>
      <c r="C59" s="161">
        <v>32</v>
      </c>
      <c r="D59" s="167">
        <v>19</v>
      </c>
      <c r="E59" s="167">
        <v>13</v>
      </c>
      <c r="H59" s="56"/>
      <c r="I59" s="55"/>
      <c r="J59" s="55"/>
      <c r="K59" s="55"/>
      <c r="L59" s="55"/>
      <c r="M59" s="55"/>
      <c r="N59" s="55"/>
      <c r="O59" s="55"/>
      <c r="P59" s="55"/>
    </row>
    <row r="60" spans="1:16" ht="15" customHeight="1">
      <c r="A60" s="176" t="s">
        <v>116</v>
      </c>
      <c r="B60" s="176"/>
      <c r="C60" s="161">
        <v>32</v>
      </c>
      <c r="D60" s="167">
        <v>511</v>
      </c>
      <c r="E60" s="167">
        <v>669</v>
      </c>
      <c r="H60" s="55"/>
      <c r="I60" s="55"/>
      <c r="J60" s="55"/>
      <c r="K60" s="55"/>
      <c r="L60" s="55"/>
      <c r="M60" s="55"/>
      <c r="N60" s="55"/>
      <c r="O60" s="55"/>
      <c r="P60" s="55"/>
    </row>
    <row r="61" spans="1:16" ht="15" customHeight="1">
      <c r="A61" s="176" t="s">
        <v>117</v>
      </c>
      <c r="B61" s="176"/>
      <c r="C61" s="161">
        <v>20</v>
      </c>
      <c r="D61" s="167">
        <v>31</v>
      </c>
      <c r="E61" s="167">
        <v>26</v>
      </c>
      <c r="F61" s="68"/>
      <c r="G61" s="68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5" customHeight="1">
      <c r="A62" s="169" t="s">
        <v>118</v>
      </c>
      <c r="B62" s="169"/>
      <c r="C62" s="171">
        <v>34</v>
      </c>
      <c r="D62" s="172">
        <v>180</v>
      </c>
      <c r="E62" s="172">
        <v>190</v>
      </c>
      <c r="F62" s="68"/>
      <c r="G62" s="68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5" customHeight="1">
      <c r="A63" s="198" t="s">
        <v>38</v>
      </c>
      <c r="B63" s="198"/>
      <c r="C63" s="179"/>
      <c r="D63" s="174">
        <f>SUM(D59:D62)</f>
        <v>741</v>
      </c>
      <c r="E63" s="174">
        <f>SUM(E59:E62)</f>
        <v>898</v>
      </c>
      <c r="F63" s="68"/>
      <c r="G63" s="68"/>
      <c r="H63" s="55"/>
      <c r="I63" s="55"/>
      <c r="J63" s="55"/>
      <c r="K63" s="55"/>
      <c r="L63" s="55"/>
      <c r="M63" s="55"/>
      <c r="N63" s="55"/>
      <c r="O63" s="55"/>
      <c r="P63" s="55"/>
    </row>
    <row r="64" spans="1:16" ht="15">
      <c r="A64" s="199"/>
      <c r="B64" s="199"/>
      <c r="C64" s="161"/>
      <c r="D64" s="175"/>
      <c r="E64" s="175"/>
      <c r="F64" s="68"/>
      <c r="G64" s="68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" customHeight="1">
      <c r="A65" s="197" t="s">
        <v>119</v>
      </c>
      <c r="B65" s="197"/>
      <c r="C65" s="113"/>
      <c r="D65" s="200"/>
      <c r="E65" s="200"/>
      <c r="F65" s="68"/>
      <c r="G65" s="68"/>
      <c r="H65" s="55"/>
      <c r="I65" s="55"/>
      <c r="J65" s="55"/>
      <c r="K65" s="55"/>
      <c r="L65" s="55"/>
      <c r="M65" s="55"/>
      <c r="N65" s="55"/>
      <c r="O65" s="55"/>
      <c r="P65" s="55"/>
    </row>
    <row r="66" spans="1:16" ht="15" customHeight="1">
      <c r="A66" s="176" t="s">
        <v>39</v>
      </c>
      <c r="B66" s="176"/>
      <c r="C66" s="161"/>
      <c r="D66" s="167">
        <v>315</v>
      </c>
      <c r="E66" s="167">
        <v>344</v>
      </c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5" customHeight="1">
      <c r="A67" s="176" t="s">
        <v>120</v>
      </c>
      <c r="B67" s="176"/>
      <c r="C67" s="161"/>
      <c r="D67" s="167">
        <v>14</v>
      </c>
      <c r="E67" s="167">
        <v>7</v>
      </c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5" customHeight="1">
      <c r="A68" s="159" t="s">
        <v>104</v>
      </c>
      <c r="B68" s="159"/>
      <c r="C68" s="161">
        <v>30</v>
      </c>
      <c r="D68" s="167" t="s">
        <v>17</v>
      </c>
      <c r="E68" s="167">
        <v>2</v>
      </c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5" customHeight="1">
      <c r="A69" s="176" t="s">
        <v>121</v>
      </c>
      <c r="B69" s="176"/>
      <c r="C69" s="161"/>
      <c r="D69" s="167">
        <v>53</v>
      </c>
      <c r="E69" s="167">
        <v>62</v>
      </c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5" customHeight="1">
      <c r="A70" s="176" t="s">
        <v>122</v>
      </c>
      <c r="B70" s="176"/>
      <c r="C70" s="161">
        <v>9</v>
      </c>
      <c r="D70" s="167">
        <v>12</v>
      </c>
      <c r="E70" s="167">
        <v>15</v>
      </c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5" customHeight="1">
      <c r="A71" s="169" t="s">
        <v>123</v>
      </c>
      <c r="B71" s="169"/>
      <c r="C71" s="177">
        <v>35</v>
      </c>
      <c r="D71" s="172">
        <v>361</v>
      </c>
      <c r="E71" s="172">
        <v>372</v>
      </c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5" customHeight="1">
      <c r="A72" s="198" t="s">
        <v>42</v>
      </c>
      <c r="B72" s="198"/>
      <c r="C72" s="113"/>
      <c r="D72" s="174">
        <f>SUM(D66:D71)</f>
        <v>755</v>
      </c>
      <c r="E72" s="174">
        <f>SUM(E66:E71)</f>
        <v>802</v>
      </c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5" customHeight="1">
      <c r="A73" s="190"/>
      <c r="B73" s="190"/>
      <c r="C73" s="201"/>
      <c r="D73" s="202"/>
      <c r="E73" s="202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5" customHeight="1">
      <c r="A74" s="198" t="s">
        <v>43</v>
      </c>
      <c r="B74" s="198"/>
      <c r="C74" s="203"/>
      <c r="D74" s="174">
        <f>D72+D63+D56</f>
        <v>3487</v>
      </c>
      <c r="E74" s="174">
        <f>E72+E63+E56</f>
        <v>3489</v>
      </c>
      <c r="H74" s="55"/>
      <c r="I74" s="55"/>
      <c r="J74" s="55"/>
      <c r="K74" s="55"/>
      <c r="L74" s="55"/>
      <c r="M74" s="55"/>
      <c r="N74" s="55"/>
      <c r="O74" s="55"/>
      <c r="P74" s="55"/>
    </row>
    <row r="75" spans="4:5" ht="15" customHeight="1">
      <c r="D75" s="56"/>
      <c r="E75" s="56"/>
    </row>
    <row r="76" spans="1:5" ht="15">
      <c r="A76" s="159" t="s">
        <v>124</v>
      </c>
      <c r="C76" s="161">
        <v>36</v>
      </c>
      <c r="D76" s="147" t="s">
        <v>17</v>
      </c>
      <c r="E76" s="147" t="s">
        <v>17</v>
      </c>
    </row>
    <row r="77" spans="1:5" ht="15">
      <c r="A77" s="159" t="s">
        <v>125</v>
      </c>
      <c r="C77" s="161">
        <v>36</v>
      </c>
      <c r="D77" s="167">
        <v>74</v>
      </c>
      <c r="E77" s="167">
        <v>72</v>
      </c>
    </row>
    <row r="78" spans="4:5" ht="11.25">
      <c r="D78" s="56"/>
      <c r="E78" s="56"/>
    </row>
    <row r="79" spans="4:5" ht="11.25">
      <c r="D79" s="56"/>
      <c r="E79" s="56"/>
    </row>
    <row r="80" spans="4:5" ht="11.25">
      <c r="D80" s="56"/>
      <c r="E80" s="56"/>
    </row>
    <row r="81" spans="4:5" ht="11.25">
      <c r="D81" s="56"/>
      <c r="E81" s="56"/>
    </row>
    <row r="82" spans="4:5" ht="11.25">
      <c r="D82" s="56"/>
      <c r="E82" s="56"/>
    </row>
    <row r="83" spans="4:5" ht="11.25">
      <c r="D83" s="56"/>
      <c r="E83" s="56"/>
    </row>
    <row r="84" spans="4:5" ht="11.25">
      <c r="D84" s="56"/>
      <c r="E84" s="56"/>
    </row>
    <row r="86" ht="9.75" customHeight="1"/>
    <row r="1690" ht="10.5" customHeight="1"/>
    <row r="2190" ht="66" customHeight="1"/>
    <row r="2201" ht="39" customHeight="1"/>
  </sheetData>
  <mergeCells count="41">
    <mergeCell ref="A70:B70"/>
    <mergeCell ref="A59:B59"/>
    <mergeCell ref="A60:B60"/>
    <mergeCell ref="A69:B69"/>
    <mergeCell ref="A65:B65"/>
    <mergeCell ref="A66:B66"/>
    <mergeCell ref="A67:B67"/>
    <mergeCell ref="D2:E2"/>
    <mergeCell ref="A30:B30"/>
    <mergeCell ref="A39:B39"/>
    <mergeCell ref="A58:B58"/>
    <mergeCell ref="A7:B7"/>
    <mergeCell ref="A9:B9"/>
    <mergeCell ref="A13:B13"/>
    <mergeCell ref="A8:B8"/>
    <mergeCell ref="A10:C10"/>
    <mergeCell ref="A21:B21"/>
    <mergeCell ref="A14:B14"/>
    <mergeCell ref="A15:B15"/>
    <mergeCell ref="A16:B16"/>
    <mergeCell ref="A17:C17"/>
    <mergeCell ref="A22:B22"/>
    <mergeCell ref="A49:B49"/>
    <mergeCell ref="A53:B53"/>
    <mergeCell ref="A63:B63"/>
    <mergeCell ref="A54:B54"/>
    <mergeCell ref="A55:B55"/>
    <mergeCell ref="A56:B56"/>
    <mergeCell ref="A62:B62"/>
    <mergeCell ref="A61:B61"/>
    <mergeCell ref="A50:B50"/>
    <mergeCell ref="A32:B32"/>
    <mergeCell ref="A24:B24"/>
    <mergeCell ref="A43:B43"/>
    <mergeCell ref="A74:C74"/>
    <mergeCell ref="A64:B64"/>
    <mergeCell ref="A51:B51"/>
    <mergeCell ref="A52:B52"/>
    <mergeCell ref="A72:B72"/>
    <mergeCell ref="A71:B71"/>
    <mergeCell ref="A47:E47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  <rowBreaks count="1" manualBreakCount="1">
    <brk id="4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S54"/>
  <sheetViews>
    <sheetView zoomScaleSheetLayoutView="115" workbookViewId="0" topLeftCell="A1">
      <selection activeCell="A1" sqref="A1"/>
    </sheetView>
  </sheetViews>
  <sheetFormatPr defaultColWidth="9.00390625" defaultRowHeight="11.25"/>
  <cols>
    <col min="1" max="1" width="9.00390625" style="208" customWidth="1"/>
    <col min="2" max="2" width="20.25390625" style="208" customWidth="1"/>
    <col min="3" max="3" width="7.75390625" style="208" customWidth="1"/>
    <col min="4" max="4" width="9.50390625" style="208" customWidth="1"/>
    <col min="5" max="6" width="8.50390625" style="220" customWidth="1"/>
    <col min="7" max="7" width="10.625" style="220" customWidth="1"/>
    <col min="8" max="8" width="11.75390625" style="220" customWidth="1"/>
    <col min="9" max="16384" width="9.00390625" style="208" customWidth="1"/>
  </cols>
  <sheetData>
    <row r="1" spans="1:19" ht="27.75" customHeight="1">
      <c r="A1" s="204" t="s">
        <v>126</v>
      </c>
      <c r="B1" s="205"/>
      <c r="C1" s="205"/>
      <c r="D1" s="205"/>
      <c r="E1" s="206"/>
      <c r="F1" s="206"/>
      <c r="G1" s="207"/>
      <c r="H1" s="207"/>
      <c r="K1" s="209"/>
      <c r="L1" s="209"/>
      <c r="M1" s="209"/>
      <c r="N1" s="209"/>
      <c r="O1" s="209"/>
      <c r="P1" s="209"/>
      <c r="Q1" s="209"/>
      <c r="R1" s="209"/>
      <c r="S1" s="209"/>
    </row>
    <row r="2" spans="2:19" ht="15" customHeight="1">
      <c r="B2" s="210"/>
      <c r="C2" s="210"/>
      <c r="D2" s="210"/>
      <c r="E2" s="211"/>
      <c r="F2" s="211"/>
      <c r="G2" s="211"/>
      <c r="H2" s="208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" customHeight="1">
      <c r="A3" s="210"/>
      <c r="B3" s="210"/>
      <c r="C3" s="212" t="s">
        <v>127</v>
      </c>
      <c r="D3" s="212"/>
      <c r="E3" s="212"/>
      <c r="F3" s="212"/>
      <c r="G3" s="212"/>
      <c r="H3" s="212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5" customHeight="1" thickBot="1">
      <c r="A4" s="210"/>
      <c r="B4" s="210"/>
      <c r="C4" s="213"/>
      <c r="D4" s="213"/>
      <c r="E4" s="214"/>
      <c r="F4" s="214"/>
      <c r="G4" s="214"/>
      <c r="H4" s="215"/>
      <c r="K4" s="209"/>
      <c r="L4" s="209"/>
      <c r="M4" s="209"/>
      <c r="N4" s="209"/>
      <c r="O4" s="209"/>
      <c r="P4" s="209"/>
      <c r="Q4" s="209"/>
      <c r="R4" s="209"/>
      <c r="S4" s="209"/>
    </row>
    <row r="5" spans="1:19" ht="15" customHeight="1">
      <c r="A5" s="216"/>
      <c r="B5" s="210"/>
      <c r="C5" s="217" t="s">
        <v>128</v>
      </c>
      <c r="D5" s="217" t="s">
        <v>129</v>
      </c>
      <c r="E5" s="218" t="s">
        <v>130</v>
      </c>
      <c r="F5" s="218" t="s">
        <v>131</v>
      </c>
      <c r="G5" s="219" t="s">
        <v>132</v>
      </c>
      <c r="H5" s="219" t="s">
        <v>133</v>
      </c>
      <c r="K5" s="209"/>
      <c r="L5" s="209"/>
      <c r="M5" s="209"/>
      <c r="N5" s="209"/>
      <c r="O5" s="209"/>
      <c r="P5" s="209"/>
      <c r="Q5" s="209"/>
      <c r="R5" s="209"/>
      <c r="S5" s="209"/>
    </row>
    <row r="6" spans="1:19" ht="15" customHeight="1">
      <c r="A6" s="216"/>
      <c r="B6" s="210"/>
      <c r="C6" s="217" t="s">
        <v>134</v>
      </c>
      <c r="D6" s="217" t="s">
        <v>135</v>
      </c>
      <c r="E6" s="217" t="s">
        <v>136</v>
      </c>
      <c r="F6" s="218" t="s">
        <v>137</v>
      </c>
      <c r="G6" s="219" t="s">
        <v>138</v>
      </c>
      <c r="H6" s="219" t="s">
        <v>139</v>
      </c>
      <c r="J6" s="220"/>
      <c r="K6" s="221"/>
      <c r="L6" s="209"/>
      <c r="M6" s="209"/>
      <c r="N6" s="209"/>
      <c r="O6" s="209"/>
      <c r="P6" s="209"/>
      <c r="Q6" s="209"/>
      <c r="R6" s="209"/>
      <c r="S6" s="209"/>
    </row>
    <row r="7" spans="1:19" ht="17.25" customHeight="1" thickBot="1">
      <c r="A7" s="222" t="s">
        <v>57</v>
      </c>
      <c r="B7" s="223"/>
      <c r="C7" s="224"/>
      <c r="D7" s="225" t="s">
        <v>134</v>
      </c>
      <c r="E7" s="218" t="s">
        <v>226</v>
      </c>
      <c r="F7" s="226" t="s">
        <v>227</v>
      </c>
      <c r="G7" s="226" t="s">
        <v>140</v>
      </c>
      <c r="H7" s="218" t="s">
        <v>134</v>
      </c>
      <c r="K7" s="209"/>
      <c r="L7" s="209"/>
      <c r="M7" s="209"/>
      <c r="N7" s="209"/>
      <c r="O7" s="209"/>
      <c r="P7" s="209"/>
      <c r="Q7" s="209"/>
      <c r="R7" s="209"/>
      <c r="S7" s="209"/>
    </row>
    <row r="8" spans="1:19" ht="15" customHeight="1" thickBot="1">
      <c r="A8" s="227" t="s">
        <v>141</v>
      </c>
      <c r="B8" s="227"/>
      <c r="C8" s="228">
        <v>59</v>
      </c>
      <c r="D8" s="228">
        <v>1681</v>
      </c>
      <c r="E8" s="228">
        <v>42</v>
      </c>
      <c r="F8" s="228">
        <v>13</v>
      </c>
      <c r="G8" s="228">
        <v>-251</v>
      </c>
      <c r="H8" s="228">
        <v>1544</v>
      </c>
      <c r="K8" s="209"/>
      <c r="L8" s="209"/>
      <c r="M8" s="209"/>
      <c r="N8" s="209"/>
      <c r="O8" s="209"/>
      <c r="P8" s="209"/>
      <c r="Q8" s="209"/>
      <c r="R8" s="209"/>
      <c r="S8" s="209"/>
    </row>
    <row r="9" spans="1:19" ht="9" customHeight="1">
      <c r="A9" s="229"/>
      <c r="B9" s="229"/>
      <c r="C9" s="230"/>
      <c r="D9" s="231"/>
      <c r="E9" s="232"/>
      <c r="F9" s="232"/>
      <c r="G9" s="232"/>
      <c r="H9" s="233"/>
      <c r="J9" s="72"/>
      <c r="K9" s="73"/>
      <c r="L9" s="209"/>
      <c r="M9" s="209"/>
      <c r="N9" s="209"/>
      <c r="O9" s="209"/>
      <c r="P9" s="209"/>
      <c r="Q9" s="209"/>
      <c r="R9" s="209"/>
      <c r="S9" s="209"/>
    </row>
    <row r="10" spans="1:19" ht="16.5" customHeight="1">
      <c r="A10" s="234" t="s">
        <v>142</v>
      </c>
      <c r="B10" s="234"/>
      <c r="C10" s="230"/>
      <c r="D10" s="231"/>
      <c r="E10" s="232"/>
      <c r="F10" s="232"/>
      <c r="G10" s="232"/>
      <c r="H10" s="233"/>
      <c r="J10" s="101"/>
      <c r="K10" s="55"/>
      <c r="L10" s="209"/>
      <c r="M10" s="209"/>
      <c r="N10" s="209"/>
      <c r="O10" s="209"/>
      <c r="P10" s="209"/>
      <c r="Q10" s="209"/>
      <c r="R10" s="209"/>
      <c r="S10" s="209"/>
    </row>
    <row r="11" spans="1:19" ht="15.75" customHeight="1">
      <c r="A11" s="235" t="s">
        <v>75</v>
      </c>
      <c r="B11" s="235"/>
      <c r="C11" s="230" t="s">
        <v>17</v>
      </c>
      <c r="D11" s="231" t="s">
        <v>17</v>
      </c>
      <c r="E11" s="232" t="s">
        <v>17</v>
      </c>
      <c r="F11" s="232" t="s">
        <v>17</v>
      </c>
      <c r="G11" s="232">
        <v>336</v>
      </c>
      <c r="H11" s="232">
        <f>+G11</f>
        <v>336</v>
      </c>
      <c r="J11" s="101"/>
      <c r="K11" s="55"/>
      <c r="L11" s="209"/>
      <c r="M11" s="209"/>
      <c r="N11" s="209"/>
      <c r="O11" s="209"/>
      <c r="P11" s="209"/>
      <c r="Q11" s="209"/>
      <c r="R11" s="209"/>
      <c r="S11" s="209"/>
    </row>
    <row r="12" spans="1:19" ht="9.75" customHeight="1">
      <c r="A12" s="229"/>
      <c r="B12" s="229"/>
      <c r="C12" s="230"/>
      <c r="D12" s="231"/>
      <c r="E12" s="232"/>
      <c r="F12" s="232"/>
      <c r="G12" s="232"/>
      <c r="H12" s="233"/>
      <c r="J12" s="101"/>
      <c r="K12" s="55"/>
      <c r="L12" s="209"/>
      <c r="M12" s="209"/>
      <c r="N12" s="209"/>
      <c r="O12" s="209"/>
      <c r="P12" s="209"/>
      <c r="Q12" s="209"/>
      <c r="R12" s="209"/>
      <c r="S12" s="209"/>
    </row>
    <row r="13" spans="1:19" ht="15">
      <c r="A13" s="234" t="s">
        <v>143</v>
      </c>
      <c r="B13" s="234"/>
      <c r="C13" s="236"/>
      <c r="D13" s="236"/>
      <c r="E13" s="233"/>
      <c r="F13" s="233"/>
      <c r="G13" s="233"/>
      <c r="H13" s="233"/>
      <c r="K13" s="209"/>
      <c r="L13" s="209"/>
      <c r="M13" s="209"/>
      <c r="N13" s="209"/>
      <c r="O13" s="209"/>
      <c r="P13" s="209"/>
      <c r="Q13" s="209"/>
      <c r="R13" s="209"/>
      <c r="S13" s="209"/>
    </row>
    <row r="14" spans="1:19" ht="17.25" customHeight="1">
      <c r="A14" s="235" t="s">
        <v>144</v>
      </c>
      <c r="B14" s="235"/>
      <c r="C14" s="231" t="s">
        <v>17</v>
      </c>
      <c r="D14" s="231" t="s">
        <v>17</v>
      </c>
      <c r="E14" s="232">
        <v>-6</v>
      </c>
      <c r="F14" s="232" t="s">
        <v>17</v>
      </c>
      <c r="G14" s="232" t="s">
        <v>17</v>
      </c>
      <c r="H14" s="232">
        <v>-6</v>
      </c>
      <c r="K14" s="209"/>
      <c r="L14" s="209"/>
      <c r="M14" s="209"/>
      <c r="N14" s="209"/>
      <c r="O14" s="209"/>
      <c r="P14" s="209"/>
      <c r="Q14" s="209"/>
      <c r="R14" s="209"/>
      <c r="S14" s="209"/>
    </row>
    <row r="15" spans="1:19" ht="9.75" customHeight="1">
      <c r="A15" s="229"/>
      <c r="B15" s="229"/>
      <c r="C15" s="236"/>
      <c r="D15" s="236"/>
      <c r="E15" s="233"/>
      <c r="F15" s="233"/>
      <c r="G15" s="233"/>
      <c r="H15" s="233"/>
      <c r="K15" s="209"/>
      <c r="L15" s="209"/>
      <c r="M15" s="209"/>
      <c r="N15" s="209"/>
      <c r="O15" s="209"/>
      <c r="P15" s="209"/>
      <c r="Q15" s="209"/>
      <c r="R15" s="209"/>
      <c r="S15" s="209"/>
    </row>
    <row r="16" spans="1:19" ht="17.25" customHeight="1">
      <c r="A16" s="234" t="s">
        <v>145</v>
      </c>
      <c r="B16" s="234"/>
      <c r="C16" s="236" t="s">
        <v>17</v>
      </c>
      <c r="D16" s="236" t="s">
        <v>17</v>
      </c>
      <c r="E16" s="233">
        <f>+E14</f>
        <v>-6</v>
      </c>
      <c r="F16" s="233" t="s">
        <v>17</v>
      </c>
      <c r="G16" s="233">
        <f>+G11</f>
        <v>336</v>
      </c>
      <c r="H16" s="233">
        <f>+G16+E16</f>
        <v>330</v>
      </c>
      <c r="K16" s="209"/>
      <c r="L16" s="209"/>
      <c r="M16" s="209"/>
      <c r="N16" s="209"/>
      <c r="O16" s="209"/>
      <c r="P16" s="209"/>
      <c r="Q16" s="209"/>
      <c r="R16" s="209"/>
      <c r="S16" s="209"/>
    </row>
    <row r="17" spans="1:19" ht="15">
      <c r="A17" s="229"/>
      <c r="B17" s="229"/>
      <c r="C17" s="231"/>
      <c r="D17" s="231"/>
      <c r="E17" s="232"/>
      <c r="F17" s="232"/>
      <c r="G17" s="232"/>
      <c r="H17" s="233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15">
      <c r="A18" s="234" t="s">
        <v>146</v>
      </c>
      <c r="B18" s="234"/>
      <c r="C18" s="231"/>
      <c r="D18" s="231"/>
      <c r="E18" s="232"/>
      <c r="F18" s="232"/>
      <c r="G18" s="232"/>
      <c r="H18" s="233"/>
      <c r="K18" s="209"/>
      <c r="L18" s="209"/>
      <c r="M18" s="209"/>
      <c r="N18" s="209"/>
      <c r="O18" s="209"/>
      <c r="P18" s="209"/>
      <c r="Q18" s="209"/>
      <c r="R18" s="209"/>
      <c r="S18" s="209"/>
    </row>
    <row r="19" spans="1:19" ht="15" customHeight="1">
      <c r="A19" s="237" t="s">
        <v>147</v>
      </c>
      <c r="B19" s="237"/>
      <c r="C19" s="232" t="s">
        <v>17</v>
      </c>
      <c r="D19" s="232" t="s">
        <v>17</v>
      </c>
      <c r="E19" s="232" t="s">
        <v>17</v>
      </c>
      <c r="F19" s="232" t="s">
        <v>17</v>
      </c>
      <c r="G19" s="232">
        <v>-85</v>
      </c>
      <c r="H19" s="233">
        <f>+G19</f>
        <v>-85</v>
      </c>
      <c r="K19" s="209"/>
      <c r="L19" s="209"/>
      <c r="M19" s="209"/>
      <c r="N19" s="209"/>
      <c r="O19" s="209"/>
      <c r="P19" s="209"/>
      <c r="Q19" s="209"/>
      <c r="R19" s="209"/>
      <c r="S19" s="209"/>
    </row>
    <row r="20" spans="1:19" ht="7.5" customHeight="1">
      <c r="A20" s="237"/>
      <c r="B20" s="237"/>
      <c r="C20" s="232"/>
      <c r="D20" s="232"/>
      <c r="E20" s="232"/>
      <c r="F20" s="232"/>
      <c r="G20" s="232"/>
      <c r="H20" s="233"/>
      <c r="K20" s="209"/>
      <c r="L20" s="209"/>
      <c r="M20" s="209"/>
      <c r="N20" s="209"/>
      <c r="O20" s="209"/>
      <c r="P20" s="209"/>
      <c r="Q20" s="209"/>
      <c r="R20" s="209"/>
      <c r="S20" s="209"/>
    </row>
    <row r="21" spans="1:19" ht="15" customHeight="1">
      <c r="A21" s="238" t="s">
        <v>148</v>
      </c>
      <c r="B21" s="237"/>
      <c r="C21" s="233" t="s">
        <v>17</v>
      </c>
      <c r="D21" s="233" t="s">
        <v>17</v>
      </c>
      <c r="E21" s="233" t="s">
        <v>17</v>
      </c>
      <c r="F21" s="233" t="s">
        <v>17</v>
      </c>
      <c r="G21" s="233">
        <f>+G19</f>
        <v>-85</v>
      </c>
      <c r="H21" s="233">
        <f>+G21</f>
        <v>-85</v>
      </c>
      <c r="K21" s="209"/>
      <c r="L21" s="209"/>
      <c r="M21" s="209"/>
      <c r="N21" s="209"/>
      <c r="O21" s="209"/>
      <c r="P21" s="209"/>
      <c r="Q21" s="209"/>
      <c r="R21" s="209"/>
      <c r="S21" s="209"/>
    </row>
    <row r="22" spans="1:19" ht="15" customHeight="1" thickBot="1">
      <c r="A22" s="239"/>
      <c r="B22" s="239"/>
      <c r="C22" s="240"/>
      <c r="D22" s="240"/>
      <c r="E22" s="240"/>
      <c r="F22" s="240"/>
      <c r="G22" s="240"/>
      <c r="H22" s="241"/>
      <c r="K22" s="209"/>
      <c r="L22" s="209"/>
      <c r="M22" s="209"/>
      <c r="N22" s="209"/>
      <c r="O22" s="209"/>
      <c r="P22" s="209"/>
      <c r="Q22" s="209"/>
      <c r="R22" s="209"/>
      <c r="S22" s="209"/>
    </row>
    <row r="23" spans="1:19" ht="15" customHeight="1" thickBot="1">
      <c r="A23" s="227" t="s">
        <v>149</v>
      </c>
      <c r="B23" s="227"/>
      <c r="C23" s="228">
        <f>C8</f>
        <v>59</v>
      </c>
      <c r="D23" s="228">
        <f>D8</f>
        <v>1681</v>
      </c>
      <c r="E23" s="228">
        <f>SUM(E8+E16)</f>
        <v>36</v>
      </c>
      <c r="F23" s="228">
        <f>SUM(F8)</f>
        <v>13</v>
      </c>
      <c r="G23" s="228">
        <f>G8+G16+G21</f>
        <v>0</v>
      </c>
      <c r="H23" s="228">
        <f>+H8+H16+H21</f>
        <v>1789</v>
      </c>
      <c r="I23" s="242"/>
      <c r="K23" s="209"/>
      <c r="L23" s="209"/>
      <c r="M23" s="209"/>
      <c r="N23" s="209"/>
      <c r="O23" s="209"/>
      <c r="P23" s="209"/>
      <c r="Q23" s="209"/>
      <c r="R23" s="209"/>
      <c r="S23" s="209"/>
    </row>
    <row r="24" spans="1:19" ht="9" customHeight="1">
      <c r="A24" s="243"/>
      <c r="B24" s="243"/>
      <c r="C24" s="233"/>
      <c r="D24" s="233"/>
      <c r="E24" s="233"/>
      <c r="F24" s="233"/>
      <c r="G24" s="233"/>
      <c r="H24" s="233"/>
      <c r="K24" s="209"/>
      <c r="L24" s="209"/>
      <c r="M24" s="209"/>
      <c r="N24" s="209"/>
      <c r="O24" s="209"/>
      <c r="P24" s="209"/>
      <c r="Q24" s="209"/>
      <c r="R24" s="209"/>
      <c r="S24" s="209"/>
    </row>
    <row r="25" spans="1:19" ht="16.5" customHeight="1">
      <c r="A25" s="234" t="s">
        <v>142</v>
      </c>
      <c r="B25" s="234"/>
      <c r="C25" s="230"/>
      <c r="D25" s="231"/>
      <c r="E25" s="232"/>
      <c r="F25" s="232"/>
      <c r="G25" s="232"/>
      <c r="H25" s="233"/>
      <c r="J25" s="101"/>
      <c r="K25" s="55"/>
      <c r="L25" s="209"/>
      <c r="M25" s="209"/>
      <c r="N25" s="209"/>
      <c r="O25" s="209"/>
      <c r="P25" s="209"/>
      <c r="Q25" s="209"/>
      <c r="R25" s="209"/>
      <c r="S25" s="209"/>
    </row>
    <row r="26" spans="1:19" ht="15.75" customHeight="1">
      <c r="A26" s="235" t="s">
        <v>75</v>
      </c>
      <c r="B26" s="235"/>
      <c r="C26" s="230" t="s">
        <v>17</v>
      </c>
      <c r="D26" s="231" t="s">
        <v>17</v>
      </c>
      <c r="E26" s="232" t="s">
        <v>17</v>
      </c>
      <c r="F26" s="232" t="s">
        <v>17</v>
      </c>
      <c r="G26" s="232">
        <v>306</v>
      </c>
      <c r="H26" s="232">
        <f>+G26</f>
        <v>306</v>
      </c>
      <c r="J26" s="101"/>
      <c r="K26" s="55"/>
      <c r="L26" s="209"/>
      <c r="M26" s="209"/>
      <c r="N26" s="209"/>
      <c r="O26" s="209"/>
      <c r="P26" s="209"/>
      <c r="Q26" s="209"/>
      <c r="R26" s="209"/>
      <c r="S26" s="209"/>
    </row>
    <row r="27" spans="1:19" ht="9.75" customHeight="1">
      <c r="A27" s="229"/>
      <c r="B27" s="229"/>
      <c r="C27" s="230"/>
      <c r="D27" s="231"/>
      <c r="E27" s="232"/>
      <c r="F27" s="232"/>
      <c r="G27" s="232"/>
      <c r="H27" s="233"/>
      <c r="J27" s="101"/>
      <c r="K27" s="55"/>
      <c r="L27" s="209"/>
      <c r="M27" s="209"/>
      <c r="N27" s="209"/>
      <c r="O27" s="209"/>
      <c r="P27" s="209"/>
      <c r="Q27" s="209"/>
      <c r="R27" s="209"/>
      <c r="S27" s="209"/>
    </row>
    <row r="28" spans="1:19" ht="15">
      <c r="A28" s="234" t="s">
        <v>143</v>
      </c>
      <c r="B28" s="234"/>
      <c r="C28" s="236"/>
      <c r="D28" s="236"/>
      <c r="E28" s="233"/>
      <c r="F28" s="233"/>
      <c r="G28" s="233"/>
      <c r="H28" s="233"/>
      <c r="K28" s="209"/>
      <c r="L28" s="209"/>
      <c r="M28" s="209"/>
      <c r="N28" s="209"/>
      <c r="O28" s="209"/>
      <c r="P28" s="209"/>
      <c r="Q28" s="209"/>
      <c r="R28" s="209"/>
      <c r="S28" s="209"/>
    </row>
    <row r="29" spans="1:19" ht="17.25" customHeight="1">
      <c r="A29" s="235" t="s">
        <v>144</v>
      </c>
      <c r="B29" s="235"/>
      <c r="C29" s="231" t="s">
        <v>17</v>
      </c>
      <c r="D29" s="231" t="s">
        <v>17</v>
      </c>
      <c r="E29" s="232">
        <v>13</v>
      </c>
      <c r="F29" s="232" t="s">
        <v>17</v>
      </c>
      <c r="G29" s="232" t="s">
        <v>17</v>
      </c>
      <c r="H29" s="232">
        <f>+E29</f>
        <v>13</v>
      </c>
      <c r="K29" s="209"/>
      <c r="L29" s="209"/>
      <c r="M29" s="209"/>
      <c r="N29" s="209"/>
      <c r="O29" s="209"/>
      <c r="P29" s="209"/>
      <c r="Q29" s="209"/>
      <c r="R29" s="209"/>
      <c r="S29" s="209"/>
    </row>
    <row r="30" spans="1:19" ht="9.75" customHeight="1">
      <c r="A30" s="229"/>
      <c r="B30" s="229"/>
      <c r="C30" s="236"/>
      <c r="D30" s="236"/>
      <c r="E30" s="233"/>
      <c r="F30" s="233"/>
      <c r="G30" s="233"/>
      <c r="H30" s="233"/>
      <c r="K30" s="209"/>
      <c r="L30" s="209"/>
      <c r="M30" s="209"/>
      <c r="N30" s="209"/>
      <c r="O30" s="209"/>
      <c r="P30" s="209"/>
      <c r="Q30" s="209"/>
      <c r="R30" s="209"/>
      <c r="S30" s="209"/>
    </row>
    <row r="31" spans="1:19" ht="17.25" customHeight="1">
      <c r="A31" s="234" t="s">
        <v>145</v>
      </c>
      <c r="B31" s="234"/>
      <c r="C31" s="236" t="s">
        <v>17</v>
      </c>
      <c r="D31" s="236" t="s">
        <v>17</v>
      </c>
      <c r="E31" s="233">
        <f>+E29</f>
        <v>13</v>
      </c>
      <c r="F31" s="233" t="s">
        <v>17</v>
      </c>
      <c r="G31" s="233">
        <f>+G26</f>
        <v>306</v>
      </c>
      <c r="H31" s="233">
        <f>+G31+E31</f>
        <v>319</v>
      </c>
      <c r="K31" s="209"/>
      <c r="L31" s="209"/>
      <c r="M31" s="209"/>
      <c r="N31" s="209"/>
      <c r="O31" s="209"/>
      <c r="P31" s="209"/>
      <c r="Q31" s="209"/>
      <c r="R31" s="209"/>
      <c r="S31" s="209"/>
    </row>
    <row r="32" spans="1:19" ht="15">
      <c r="A32" s="229"/>
      <c r="B32" s="229"/>
      <c r="C32" s="231"/>
      <c r="D32" s="231"/>
      <c r="E32" s="232"/>
      <c r="F32" s="232"/>
      <c r="G32" s="232"/>
      <c r="H32" s="233"/>
      <c r="K32" s="209"/>
      <c r="L32" s="209"/>
      <c r="M32" s="209"/>
      <c r="N32" s="209"/>
      <c r="O32" s="209"/>
      <c r="P32" s="209"/>
      <c r="Q32" s="209"/>
      <c r="R32" s="209"/>
      <c r="S32" s="209"/>
    </row>
    <row r="33" spans="1:19" ht="15">
      <c r="A33" s="234" t="s">
        <v>146</v>
      </c>
      <c r="B33" s="234"/>
      <c r="C33" s="231"/>
      <c r="D33" s="231"/>
      <c r="E33" s="232"/>
      <c r="F33" s="232"/>
      <c r="G33" s="232"/>
      <c r="H33" s="233"/>
      <c r="K33" s="209"/>
      <c r="L33" s="209"/>
      <c r="M33" s="209"/>
      <c r="N33" s="209"/>
      <c r="O33" s="209"/>
      <c r="P33" s="209"/>
      <c r="Q33" s="209"/>
      <c r="R33" s="209"/>
      <c r="S33" s="209"/>
    </row>
    <row r="34" spans="1:19" ht="15" customHeight="1">
      <c r="A34" s="237" t="s">
        <v>150</v>
      </c>
      <c r="B34" s="237"/>
      <c r="C34" s="232" t="s">
        <v>17</v>
      </c>
      <c r="D34" s="232" t="s">
        <v>17</v>
      </c>
      <c r="E34" s="232" t="s">
        <v>17</v>
      </c>
      <c r="F34" s="232" t="s">
        <v>17</v>
      </c>
      <c r="G34" s="232">
        <v>-117</v>
      </c>
      <c r="H34" s="233">
        <f>+G34</f>
        <v>-117</v>
      </c>
      <c r="K34" s="209"/>
      <c r="L34" s="209"/>
      <c r="M34" s="209"/>
      <c r="N34" s="209"/>
      <c r="O34" s="209"/>
      <c r="P34" s="209"/>
      <c r="Q34" s="209"/>
      <c r="R34" s="209"/>
      <c r="S34" s="209"/>
    </row>
    <row r="35" spans="1:19" ht="7.5" customHeight="1">
      <c r="A35" s="237"/>
      <c r="B35" s="237"/>
      <c r="C35" s="232"/>
      <c r="D35" s="232"/>
      <c r="E35" s="232"/>
      <c r="F35" s="232"/>
      <c r="G35" s="232"/>
      <c r="H35" s="233"/>
      <c r="K35" s="209"/>
      <c r="L35" s="209"/>
      <c r="M35" s="209"/>
      <c r="N35" s="209"/>
      <c r="O35" s="209"/>
      <c r="P35" s="209"/>
      <c r="Q35" s="209"/>
      <c r="R35" s="209"/>
      <c r="S35" s="209"/>
    </row>
    <row r="36" spans="1:19" ht="15" customHeight="1">
      <c r="A36" s="238" t="s">
        <v>148</v>
      </c>
      <c r="B36" s="237"/>
      <c r="C36" s="233" t="s">
        <v>17</v>
      </c>
      <c r="D36" s="233" t="s">
        <v>17</v>
      </c>
      <c r="E36" s="233" t="s">
        <v>17</v>
      </c>
      <c r="F36" s="233" t="s">
        <v>17</v>
      </c>
      <c r="G36" s="233">
        <f>+G34</f>
        <v>-117</v>
      </c>
      <c r="H36" s="233">
        <f>+G36</f>
        <v>-117</v>
      </c>
      <c r="K36" s="209"/>
      <c r="L36" s="209"/>
      <c r="M36" s="209"/>
      <c r="N36" s="209"/>
      <c r="O36" s="209"/>
      <c r="P36" s="209"/>
      <c r="Q36" s="209"/>
      <c r="R36" s="209"/>
      <c r="S36" s="209"/>
    </row>
    <row r="37" spans="1:19" ht="15" customHeight="1" thickBot="1">
      <c r="A37" s="239"/>
      <c r="B37" s="239"/>
      <c r="C37" s="240"/>
      <c r="D37" s="240"/>
      <c r="E37" s="240"/>
      <c r="F37" s="240"/>
      <c r="G37" s="240"/>
      <c r="H37" s="241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19" ht="15" customHeight="1" thickBot="1">
      <c r="A38" s="227" t="s">
        <v>151</v>
      </c>
      <c r="B38" s="227"/>
      <c r="C38" s="228">
        <f>C23</f>
        <v>59</v>
      </c>
      <c r="D38" s="228">
        <f>D23</f>
        <v>1681</v>
      </c>
      <c r="E38" s="228">
        <f>SUM(E23+E31)</f>
        <v>49</v>
      </c>
      <c r="F38" s="228">
        <f>SUM(F23)</f>
        <v>13</v>
      </c>
      <c r="G38" s="228">
        <f>G23+G31+G36</f>
        <v>189</v>
      </c>
      <c r="H38" s="228">
        <f>+H23+H31+H36</f>
        <v>1991</v>
      </c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19" ht="15" customHeight="1">
      <c r="A39" s="244"/>
      <c r="B39" s="244"/>
      <c r="C39" s="245"/>
      <c r="D39" s="245"/>
      <c r="E39" s="245"/>
      <c r="F39" s="245"/>
      <c r="G39" s="245"/>
      <c r="H39" s="245"/>
      <c r="K39" s="209"/>
      <c r="L39" s="209"/>
      <c r="M39" s="209"/>
      <c r="N39" s="209"/>
      <c r="O39" s="209"/>
      <c r="P39" s="209"/>
      <c r="Q39" s="209"/>
      <c r="R39" s="209"/>
      <c r="S39" s="209"/>
    </row>
    <row r="40" spans="1:19" ht="29.25" customHeight="1">
      <c r="A40" s="246" t="s">
        <v>152</v>
      </c>
      <c r="B40" s="246"/>
      <c r="C40" s="246"/>
      <c r="D40" s="246"/>
      <c r="E40" s="246"/>
      <c r="F40" s="246"/>
      <c r="G40" s="246"/>
      <c r="H40" s="246"/>
      <c r="K40" s="209"/>
      <c r="L40" s="209"/>
      <c r="M40" s="209"/>
      <c r="N40" s="209"/>
      <c r="O40" s="209"/>
      <c r="P40" s="209"/>
      <c r="Q40" s="209"/>
      <c r="R40" s="209"/>
      <c r="S40" s="209"/>
    </row>
    <row r="41" spans="1:19" ht="15" customHeight="1">
      <c r="A41" s="247" t="s">
        <v>153</v>
      </c>
      <c r="B41" s="244"/>
      <c r="C41" s="245"/>
      <c r="D41" s="245"/>
      <c r="E41" s="245"/>
      <c r="F41" s="245"/>
      <c r="G41" s="245"/>
      <c r="H41" s="245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1:19" ht="15" customHeight="1">
      <c r="A42" s="248"/>
      <c r="B42" s="248"/>
      <c r="C42" s="248"/>
      <c r="D42" s="249"/>
      <c r="E42" s="250"/>
      <c r="F42" s="250"/>
      <c r="G42" s="250"/>
      <c r="H42" s="250"/>
      <c r="K42" s="209"/>
      <c r="L42" s="209"/>
      <c r="M42" s="209"/>
      <c r="N42" s="209"/>
      <c r="O42" s="209"/>
      <c r="P42" s="209"/>
      <c r="Q42" s="209"/>
      <c r="R42" s="209"/>
      <c r="S42" s="209"/>
    </row>
    <row r="43" spans="1:19" ht="15" customHeight="1">
      <c r="A43" s="248"/>
      <c r="B43" s="248"/>
      <c r="C43" s="248"/>
      <c r="D43" s="249"/>
      <c r="E43" s="250"/>
      <c r="F43" s="250"/>
      <c r="G43" s="250"/>
      <c r="H43" s="250"/>
      <c r="K43" s="209"/>
      <c r="L43" s="209"/>
      <c r="M43" s="209"/>
      <c r="N43" s="209"/>
      <c r="O43" s="209"/>
      <c r="P43" s="209"/>
      <c r="Q43" s="209"/>
      <c r="R43" s="209"/>
      <c r="S43" s="209"/>
    </row>
    <row r="44" spans="1:8" ht="11.25">
      <c r="A44" s="251"/>
      <c r="B44" s="251"/>
      <c r="C44" s="251"/>
      <c r="D44" s="252"/>
      <c r="E44" s="252"/>
      <c r="F44" s="252"/>
      <c r="G44" s="252"/>
      <c r="H44" s="252"/>
    </row>
    <row r="45" spans="1:8" ht="16.5" customHeight="1">
      <c r="A45" s="251"/>
      <c r="B45" s="251"/>
      <c r="C45" s="251"/>
      <c r="D45" s="253"/>
      <c r="E45" s="253"/>
      <c r="F45" s="253"/>
      <c r="G45" s="253"/>
      <c r="H45" s="253"/>
    </row>
    <row r="46" spans="1:8" ht="16.5" customHeight="1">
      <c r="A46" s="251"/>
      <c r="B46" s="251"/>
      <c r="C46" s="251"/>
      <c r="D46" s="253"/>
      <c r="E46" s="253"/>
      <c r="F46" s="253"/>
      <c r="G46" s="253"/>
      <c r="H46" s="253"/>
    </row>
    <row r="47" spans="1:8" ht="17.25" customHeight="1">
      <c r="A47" s="251"/>
      <c r="B47" s="251"/>
      <c r="C47" s="251"/>
      <c r="D47" s="253"/>
      <c r="E47" s="253"/>
      <c r="F47" s="253"/>
      <c r="G47" s="253"/>
      <c r="H47" s="253"/>
    </row>
    <row r="48" spans="1:8" ht="11.25">
      <c r="A48" s="251"/>
      <c r="B48" s="251"/>
      <c r="C48" s="251"/>
      <c r="D48" s="253"/>
      <c r="E48" s="253"/>
      <c r="F48" s="253"/>
      <c r="G48" s="253"/>
      <c r="H48" s="253"/>
    </row>
    <row r="49" spans="1:8" ht="82.5" customHeight="1">
      <c r="A49" s="254"/>
      <c r="B49" s="254"/>
      <c r="C49" s="254"/>
      <c r="D49" s="255"/>
      <c r="E49" s="255"/>
      <c r="F49" s="255"/>
      <c r="G49" s="255"/>
      <c r="H49" s="253"/>
    </row>
    <row r="50" ht="11.25">
      <c r="D50" s="220"/>
    </row>
    <row r="51" ht="11.25">
      <c r="D51" s="220"/>
    </row>
    <row r="52" ht="11.25">
      <c r="D52" s="220"/>
    </row>
    <row r="53" ht="11.25">
      <c r="D53" s="220"/>
    </row>
    <row r="54" ht="9.75" customHeight="1">
      <c r="D54" s="220"/>
    </row>
    <row r="60" ht="13.5" customHeight="1"/>
    <row r="66" ht="9.75" customHeight="1"/>
    <row r="74" ht="9.75" customHeight="1"/>
    <row r="85" ht="9.75" customHeight="1"/>
    <row r="1700" ht="10.5" customHeight="1"/>
    <row r="2189" ht="66" customHeight="1"/>
    <row r="2200" ht="39" customHeight="1"/>
  </sheetData>
  <mergeCells count="15">
    <mergeCell ref="C3:H3"/>
    <mergeCell ref="J9:K9"/>
    <mergeCell ref="A18:B18"/>
    <mergeCell ref="A40:H40"/>
    <mergeCell ref="A33:B33"/>
    <mergeCell ref="A13:B13"/>
    <mergeCell ref="A11:B11"/>
    <mergeCell ref="A10:B10"/>
    <mergeCell ref="A14:B14"/>
    <mergeCell ref="A29:B29"/>
    <mergeCell ref="A31:B31"/>
    <mergeCell ref="A16:B16"/>
    <mergeCell ref="A25:B25"/>
    <mergeCell ref="A26:B26"/>
    <mergeCell ref="A28:B28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49"/>
  <sheetViews>
    <sheetView zoomScaleSheetLayoutView="100" workbookViewId="0" topLeftCell="A1">
      <selection activeCell="A1" sqref="A1:E1"/>
    </sheetView>
  </sheetViews>
  <sheetFormatPr defaultColWidth="9.00390625" defaultRowHeight="11.25"/>
  <cols>
    <col min="1" max="1" width="38.00390625" style="55" customWidth="1"/>
    <col min="2" max="2" width="8.625" style="55" customWidth="1"/>
    <col min="3" max="3" width="9.125" style="55" bestFit="1" customWidth="1"/>
    <col min="4" max="5" width="15.625" style="56" customWidth="1"/>
    <col min="6" max="10" width="9.00390625" style="55" customWidth="1"/>
    <col min="11" max="11" width="6.75390625" style="55" bestFit="1" customWidth="1"/>
    <col min="12" max="16384" width="9.00390625" style="55" customWidth="1"/>
  </cols>
  <sheetData>
    <row r="1" spans="1:5" ht="27" customHeight="1">
      <c r="A1" s="256" t="s">
        <v>154</v>
      </c>
      <c r="B1" s="257"/>
      <c r="C1" s="257"/>
      <c r="D1" s="257"/>
      <c r="E1" s="257"/>
    </row>
    <row r="2" spans="1:5" ht="15" customHeight="1">
      <c r="A2" s="54"/>
      <c r="B2" s="258"/>
      <c r="C2" s="258"/>
      <c r="D2" s="258"/>
      <c r="E2" s="258"/>
    </row>
    <row r="3" spans="4:7" ht="15" customHeight="1">
      <c r="D3" s="259">
        <v>40179</v>
      </c>
      <c r="E3" s="259">
        <v>39814</v>
      </c>
      <c r="F3" s="260"/>
      <c r="G3" s="260"/>
    </row>
    <row r="4" spans="1:7" ht="15" customHeight="1" thickBot="1">
      <c r="A4" s="261" t="s">
        <v>57</v>
      </c>
      <c r="B4" s="262"/>
      <c r="C4" s="263" t="s">
        <v>81</v>
      </c>
      <c r="D4" s="264">
        <v>40543</v>
      </c>
      <c r="E4" s="264">
        <v>40178</v>
      </c>
      <c r="F4" s="260"/>
      <c r="G4" s="260"/>
    </row>
    <row r="5" spans="1:7" ht="15" customHeight="1">
      <c r="A5" s="142"/>
      <c r="B5" s="140"/>
      <c r="C5" s="265"/>
      <c r="D5" s="266"/>
      <c r="E5" s="266"/>
      <c r="F5" s="260"/>
      <c r="G5" s="260"/>
    </row>
    <row r="6" spans="1:7" ht="15" customHeight="1">
      <c r="A6" s="267" t="s">
        <v>155</v>
      </c>
      <c r="C6" s="268"/>
      <c r="F6" s="269"/>
      <c r="G6" s="269"/>
    </row>
    <row r="7" spans="1:7" s="100" customFormat="1" ht="16.5" customHeight="1">
      <c r="A7" s="270" t="s">
        <v>10</v>
      </c>
      <c r="C7" s="271"/>
      <c r="D7" s="272">
        <v>436</v>
      </c>
      <c r="E7" s="272">
        <v>488</v>
      </c>
      <c r="F7" s="273"/>
      <c r="G7" s="273"/>
    </row>
    <row r="8" spans="1:8" ht="16.5" customHeight="1">
      <c r="A8" s="72" t="s">
        <v>156</v>
      </c>
      <c r="B8" s="72"/>
      <c r="C8" s="274">
        <v>37</v>
      </c>
      <c r="D8" s="75">
        <v>84</v>
      </c>
      <c r="E8" s="75">
        <v>-12</v>
      </c>
      <c r="F8" s="275"/>
      <c r="G8" s="276"/>
      <c r="H8" s="56"/>
    </row>
    <row r="9" spans="1:7" ht="16.5" customHeight="1">
      <c r="A9" s="72" t="s">
        <v>157</v>
      </c>
      <c r="B9" s="72"/>
      <c r="C9" s="268"/>
      <c r="D9" s="147">
        <v>1</v>
      </c>
      <c r="E9" s="147">
        <v>2</v>
      </c>
      <c r="F9" s="269"/>
      <c r="G9" s="269"/>
    </row>
    <row r="10" spans="1:7" ht="16.5" customHeight="1">
      <c r="A10" s="72" t="s">
        <v>158</v>
      </c>
      <c r="B10" s="72"/>
      <c r="C10" s="268"/>
      <c r="D10" s="75">
        <v>-9</v>
      </c>
      <c r="E10" s="75">
        <v>-44</v>
      </c>
      <c r="F10" s="269"/>
      <c r="G10" s="277"/>
    </row>
    <row r="11" spans="1:7" ht="16.5" customHeight="1">
      <c r="A11" s="77" t="s">
        <v>159</v>
      </c>
      <c r="B11" s="77"/>
      <c r="C11" s="278"/>
      <c r="D11" s="80">
        <v>-41</v>
      </c>
      <c r="E11" s="80">
        <v>-72</v>
      </c>
      <c r="F11" s="275"/>
      <c r="G11" s="275"/>
    </row>
    <row r="12" spans="1:7" ht="31.5" customHeight="1">
      <c r="A12" s="279" t="s">
        <v>160</v>
      </c>
      <c r="B12" s="279"/>
      <c r="C12" s="280"/>
      <c r="D12" s="281">
        <f>SUM(D7:D11)</f>
        <v>471</v>
      </c>
      <c r="E12" s="281">
        <f>SUM(E7:E11)</f>
        <v>362</v>
      </c>
      <c r="F12" s="269"/>
      <c r="G12" s="269"/>
    </row>
    <row r="13" spans="1:7" ht="12" customHeight="1">
      <c r="A13" s="82"/>
      <c r="B13" s="82"/>
      <c r="C13" s="268"/>
      <c r="D13" s="282"/>
      <c r="E13" s="282"/>
      <c r="F13" s="269"/>
      <c r="G13" s="269"/>
    </row>
    <row r="14" spans="1:7" ht="15" customHeight="1">
      <c r="A14" s="267" t="s">
        <v>161</v>
      </c>
      <c r="C14" s="268"/>
      <c r="D14" s="75"/>
      <c r="E14" s="75"/>
      <c r="F14" s="269"/>
      <c r="G14" s="269"/>
    </row>
    <row r="15" spans="1:7" ht="16.5" customHeight="1">
      <c r="A15" s="72" t="s">
        <v>228</v>
      </c>
      <c r="B15" s="72"/>
      <c r="C15" s="268"/>
      <c r="D15" s="75">
        <v>-83</v>
      </c>
      <c r="E15" s="75">
        <v>146</v>
      </c>
      <c r="F15" s="269"/>
      <c r="G15" s="269"/>
    </row>
    <row r="16" spans="1:7" ht="16.5" customHeight="1">
      <c r="A16" s="123" t="s">
        <v>162</v>
      </c>
      <c r="B16" s="123"/>
      <c r="C16" s="123"/>
      <c r="D16" s="75">
        <v>-74</v>
      </c>
      <c r="E16" s="75">
        <v>58</v>
      </c>
      <c r="F16" s="269"/>
      <c r="G16" s="269"/>
    </row>
    <row r="17" spans="1:7" ht="16.5" customHeight="1">
      <c r="A17" s="72" t="s">
        <v>229</v>
      </c>
      <c r="B17" s="72"/>
      <c r="C17" s="268"/>
      <c r="D17" s="147">
        <v>-22</v>
      </c>
      <c r="E17" s="147">
        <f>51+1</f>
        <v>52</v>
      </c>
      <c r="F17" s="269"/>
      <c r="G17" s="269"/>
    </row>
    <row r="18" spans="1:7" ht="16.5" customHeight="1">
      <c r="A18" s="123" t="s">
        <v>230</v>
      </c>
      <c r="B18" s="123"/>
      <c r="C18" s="123"/>
      <c r="D18" s="75">
        <v>7</v>
      </c>
      <c r="E18" s="75">
        <v>3</v>
      </c>
      <c r="F18" s="269"/>
      <c r="G18" s="277"/>
    </row>
    <row r="19" spans="1:7" ht="16.5" customHeight="1">
      <c r="A19" s="77" t="s">
        <v>231</v>
      </c>
      <c r="B19" s="77"/>
      <c r="C19" s="78"/>
      <c r="D19" s="80">
        <v>-3</v>
      </c>
      <c r="E19" s="80">
        <v>5</v>
      </c>
      <c r="F19" s="275"/>
      <c r="G19" s="283"/>
    </row>
    <row r="20" spans="1:7" ht="15" customHeight="1">
      <c r="A20" s="103" t="s">
        <v>155</v>
      </c>
      <c r="C20" s="268"/>
      <c r="D20" s="281">
        <f>D12+SUM(D15:D19)</f>
        <v>296</v>
      </c>
      <c r="E20" s="281">
        <f>E12+SUM(E15:E19)</f>
        <v>626</v>
      </c>
      <c r="F20" s="269"/>
      <c r="G20" s="269"/>
    </row>
    <row r="21" spans="1:7" ht="12" customHeight="1">
      <c r="A21" s="102"/>
      <c r="C21" s="268"/>
      <c r="D21" s="75"/>
      <c r="E21" s="75"/>
      <c r="F21" s="269"/>
      <c r="G21" s="269"/>
    </row>
    <row r="22" spans="1:7" ht="15" customHeight="1">
      <c r="A22" s="284" t="s">
        <v>163</v>
      </c>
      <c r="B22" s="56"/>
      <c r="C22" s="285"/>
      <c r="D22" s="75"/>
      <c r="E22" s="75"/>
      <c r="F22" s="269"/>
      <c r="G22" s="269"/>
    </row>
    <row r="23" spans="1:7" ht="16.5" customHeight="1">
      <c r="A23" s="164" t="s">
        <v>164</v>
      </c>
      <c r="B23" s="164"/>
      <c r="C23" s="166" t="s">
        <v>165</v>
      </c>
      <c r="D23" s="75">
        <v>-240</v>
      </c>
      <c r="E23" s="75">
        <v>-125</v>
      </c>
      <c r="F23" s="269"/>
      <c r="G23" s="269"/>
    </row>
    <row r="24" spans="1:7" ht="16.5" customHeight="1">
      <c r="A24" s="164" t="s">
        <v>166</v>
      </c>
      <c r="B24" s="164"/>
      <c r="C24" s="109"/>
      <c r="D24" s="75">
        <v>3</v>
      </c>
      <c r="E24" s="75">
        <v>4</v>
      </c>
      <c r="F24" s="269"/>
      <c r="G24" s="269"/>
    </row>
    <row r="25" spans="1:7" ht="16.5" customHeight="1">
      <c r="A25" s="286" t="s">
        <v>167</v>
      </c>
      <c r="B25" s="286"/>
      <c r="C25" s="287"/>
      <c r="D25" s="288">
        <v>6</v>
      </c>
      <c r="E25" s="288">
        <v>-9</v>
      </c>
      <c r="F25" s="269"/>
      <c r="G25" s="277"/>
    </row>
    <row r="26" spans="1:7" ht="15" customHeight="1">
      <c r="A26" s="146" t="s">
        <v>163</v>
      </c>
      <c r="B26" s="289"/>
      <c r="C26" s="290"/>
      <c r="D26" s="281">
        <f>SUM(D23:D25)</f>
        <v>-231</v>
      </c>
      <c r="E26" s="281">
        <f>SUM(E23:E25)</f>
        <v>-130</v>
      </c>
      <c r="F26" s="269"/>
      <c r="G26" s="269"/>
    </row>
    <row r="27" spans="1:7" ht="12" customHeight="1">
      <c r="A27" s="105"/>
      <c r="B27" s="56"/>
      <c r="C27" s="285"/>
      <c r="D27" s="75"/>
      <c r="E27" s="75"/>
      <c r="F27" s="269"/>
      <c r="G27" s="269"/>
    </row>
    <row r="28" spans="1:7" ht="15" customHeight="1">
      <c r="A28" s="284" t="s">
        <v>168</v>
      </c>
      <c r="B28" s="56"/>
      <c r="C28" s="285"/>
      <c r="D28" s="75"/>
      <c r="E28" s="75"/>
      <c r="F28" s="269"/>
      <c r="G28" s="269"/>
    </row>
    <row r="29" spans="1:7" ht="16.5" customHeight="1">
      <c r="A29" s="105" t="s">
        <v>169</v>
      </c>
      <c r="B29" s="56"/>
      <c r="C29" s="285"/>
      <c r="D29" s="75">
        <v>-117</v>
      </c>
      <c r="E29" s="75">
        <v>-85</v>
      </c>
      <c r="F29" s="269"/>
      <c r="G29" s="269"/>
    </row>
    <row r="30" spans="1:7" ht="16.5" customHeight="1">
      <c r="A30" s="105" t="s">
        <v>170</v>
      </c>
      <c r="B30" s="56"/>
      <c r="C30" s="285"/>
      <c r="D30" s="75">
        <v>23</v>
      </c>
      <c r="E30" s="75">
        <f>8-33-18+7</f>
        <v>-36</v>
      </c>
      <c r="F30" s="269"/>
      <c r="G30" s="269"/>
    </row>
    <row r="31" spans="1:7" ht="16.5" customHeight="1">
      <c r="A31" s="105" t="s">
        <v>171</v>
      </c>
      <c r="B31" s="56"/>
      <c r="C31" s="285"/>
      <c r="D31" s="75">
        <v>-211</v>
      </c>
      <c r="E31" s="75">
        <v>-1756</v>
      </c>
      <c r="F31" s="291"/>
      <c r="G31" s="292"/>
    </row>
    <row r="32" spans="1:7" ht="16.5" customHeight="1">
      <c r="A32" s="293" t="s">
        <v>172</v>
      </c>
      <c r="B32" s="294"/>
      <c r="C32" s="287"/>
      <c r="D32" s="80">
        <v>136</v>
      </c>
      <c r="E32" s="80">
        <v>1365</v>
      </c>
      <c r="F32" s="275"/>
      <c r="G32" s="283"/>
    </row>
    <row r="33" spans="1:7" ht="15">
      <c r="A33" s="295" t="s">
        <v>168</v>
      </c>
      <c r="B33" s="296"/>
      <c r="C33" s="297"/>
      <c r="D33" s="281">
        <f>SUM(D29:D32)</f>
        <v>-169</v>
      </c>
      <c r="E33" s="281">
        <f>SUM(E29:E32)</f>
        <v>-512</v>
      </c>
      <c r="F33" s="275"/>
      <c r="G33" s="283"/>
    </row>
    <row r="34" spans="1:7" ht="15" customHeight="1">
      <c r="A34" s="93"/>
      <c r="C34" s="268"/>
      <c r="D34" s="75"/>
      <c r="E34" s="75"/>
      <c r="F34" s="298"/>
      <c r="G34" s="298"/>
    </row>
    <row r="35" spans="1:7" ht="15" customHeight="1">
      <c r="A35" s="299" t="s">
        <v>173</v>
      </c>
      <c r="C35" s="268"/>
      <c r="D35" s="281">
        <f>D20+D26+D33</f>
        <v>-104</v>
      </c>
      <c r="E35" s="281">
        <f>E20+E26+E33</f>
        <v>-16</v>
      </c>
      <c r="F35" s="269"/>
      <c r="G35" s="291"/>
    </row>
    <row r="36" spans="1:7" ht="16.5" customHeight="1">
      <c r="A36" s="101" t="s">
        <v>174</v>
      </c>
      <c r="C36" s="268"/>
      <c r="D36" s="75">
        <v>230</v>
      </c>
      <c r="E36" s="75">
        <v>249</v>
      </c>
      <c r="F36" s="269"/>
      <c r="G36" s="277"/>
    </row>
    <row r="37" spans="1:7" ht="16.5" customHeight="1" thickBot="1">
      <c r="A37" s="300" t="s">
        <v>175</v>
      </c>
      <c r="B37" s="262"/>
      <c r="C37" s="301"/>
      <c r="D37" s="302">
        <v>-4</v>
      </c>
      <c r="E37" s="302">
        <v>-3</v>
      </c>
      <c r="F37" s="269"/>
      <c r="G37" s="303"/>
    </row>
    <row r="38" spans="1:7" ht="16.5" customHeight="1" thickBot="1">
      <c r="A38" s="304" t="s">
        <v>176</v>
      </c>
      <c r="B38" s="305"/>
      <c r="C38" s="306"/>
      <c r="D38" s="307">
        <f>SUM(D35:D37)</f>
        <v>122</v>
      </c>
      <c r="E38" s="307">
        <f>SUM(E35:E37)</f>
        <v>230</v>
      </c>
      <c r="F38" s="269"/>
      <c r="G38" s="303"/>
    </row>
    <row r="39" spans="1:7" ht="15" customHeight="1">
      <c r="A39" s="101"/>
      <c r="C39" s="268"/>
      <c r="F39" s="269"/>
      <c r="G39" s="303"/>
    </row>
    <row r="40" spans="1:5" ht="9.75" customHeight="1">
      <c r="A40" s="308"/>
      <c r="B40" s="308"/>
      <c r="C40" s="308"/>
      <c r="D40" s="308"/>
      <c r="E40" s="308"/>
    </row>
    <row r="41" spans="1:5" ht="11.25" customHeight="1">
      <c r="A41" s="309"/>
      <c r="B41" s="309"/>
      <c r="C41" s="309"/>
      <c r="D41" s="309"/>
      <c r="E41" s="309"/>
    </row>
    <row r="42" spans="4:5" ht="11.25">
      <c r="D42" s="180"/>
      <c r="E42" s="180"/>
    </row>
    <row r="43" ht="11.25">
      <c r="D43" s="180"/>
    </row>
    <row r="45" ht="16.5" customHeight="1"/>
    <row r="46" ht="16.5" customHeight="1"/>
    <row r="47" ht="17.25" customHeight="1"/>
    <row r="49" spans="1:7" ht="82.5" customHeight="1">
      <c r="A49" s="111"/>
      <c r="B49" s="111"/>
      <c r="C49" s="111"/>
      <c r="D49" s="112"/>
      <c r="E49" s="112"/>
      <c r="F49" s="111"/>
      <c r="G49" s="111"/>
    </row>
    <row r="54" ht="9.75" customHeight="1"/>
    <row r="60" ht="13.5" customHeight="1"/>
    <row r="66" ht="9.75" customHeight="1"/>
    <row r="74" ht="9.75" customHeight="1"/>
    <row r="85" ht="9.75" customHeight="1"/>
    <row r="1695" ht="10.5" customHeight="1"/>
    <row r="2189" ht="66" customHeight="1"/>
    <row r="2200" ht="39" customHeight="1"/>
  </sheetData>
  <mergeCells count="17">
    <mergeCell ref="A38:B38"/>
    <mergeCell ref="A33:C33"/>
    <mergeCell ref="A18:C18"/>
    <mergeCell ref="A1:E1"/>
    <mergeCell ref="A12:C12"/>
    <mergeCell ref="A16:C16"/>
    <mergeCell ref="A8:B8"/>
    <mergeCell ref="A41:E41"/>
    <mergeCell ref="A9:B9"/>
    <mergeCell ref="A10:B10"/>
    <mergeCell ref="A19:C19"/>
    <mergeCell ref="A17:B17"/>
    <mergeCell ref="A11:B11"/>
    <mergeCell ref="A25:B25"/>
    <mergeCell ref="A23:B23"/>
    <mergeCell ref="A15:B15"/>
    <mergeCell ref="A24:B24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4"/>
  <headerFooter alignWithMargins="0">
    <oddFooter>&amp;RSida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54"/>
  <sheetViews>
    <sheetView workbookViewId="0" topLeftCell="A1">
      <selection activeCell="A1" sqref="A1"/>
    </sheetView>
  </sheetViews>
  <sheetFormatPr defaultColWidth="9.00390625" defaultRowHeight="11.25"/>
  <cols>
    <col min="1" max="1" width="34.375" style="55" customWidth="1"/>
    <col min="2" max="2" width="8.625" style="55" customWidth="1"/>
    <col min="3" max="3" width="13.50390625" style="55" customWidth="1"/>
    <col min="4" max="5" width="15.625" style="56" customWidth="1"/>
    <col min="6" max="10" width="9.00390625" style="55" customWidth="1"/>
    <col min="11" max="11" width="6.75390625" style="55" bestFit="1" customWidth="1"/>
    <col min="12" max="16384" width="9.00390625" style="55" customWidth="1"/>
  </cols>
  <sheetData>
    <row r="1" spans="1:7" ht="27" customHeight="1">
      <c r="A1" s="54" t="s">
        <v>177</v>
      </c>
      <c r="D1" s="310"/>
      <c r="E1" s="310"/>
      <c r="F1" s="56"/>
      <c r="G1" s="56"/>
    </row>
    <row r="2" spans="1:7" ht="9.75" customHeight="1">
      <c r="A2" s="311"/>
      <c r="F2" s="56"/>
      <c r="G2" s="56"/>
    </row>
    <row r="3" spans="2:5" ht="15" customHeight="1">
      <c r="B3" s="312"/>
      <c r="C3" s="312"/>
      <c r="D3" s="313"/>
      <c r="E3" s="313"/>
    </row>
    <row r="4" spans="1:5" ht="15" customHeight="1">
      <c r="A4" s="82"/>
      <c r="B4" s="312"/>
      <c r="C4" s="312"/>
      <c r="D4" s="259">
        <v>40179</v>
      </c>
      <c r="E4" s="259">
        <v>39814</v>
      </c>
    </row>
    <row r="5" spans="1:5" ht="15" customHeight="1" thickBot="1">
      <c r="A5" s="314" t="s">
        <v>57</v>
      </c>
      <c r="B5" s="315"/>
      <c r="C5" s="316" t="s">
        <v>178</v>
      </c>
      <c r="D5" s="264" t="s">
        <v>58</v>
      </c>
      <c r="E5" s="264" t="s">
        <v>59</v>
      </c>
    </row>
    <row r="6" spans="1:5" ht="15" customHeight="1">
      <c r="A6" s="101"/>
      <c r="B6" s="87"/>
      <c r="C6" s="87"/>
      <c r="D6" s="317"/>
      <c r="E6" s="317"/>
    </row>
    <row r="7" spans="1:5" ht="15" customHeight="1">
      <c r="A7" s="101" t="s">
        <v>2</v>
      </c>
      <c r="B7" s="87"/>
      <c r="C7" s="87">
        <v>6</v>
      </c>
      <c r="D7" s="167">
        <v>1180</v>
      </c>
      <c r="E7" s="167">
        <v>1180</v>
      </c>
    </row>
    <row r="8" spans="1:7" ht="15" customHeight="1">
      <c r="A8" s="125" t="s">
        <v>3</v>
      </c>
      <c r="B8" s="90"/>
      <c r="C8" s="318" t="s">
        <v>179</v>
      </c>
      <c r="D8" s="172">
        <v>-1055</v>
      </c>
      <c r="E8" s="172">
        <v>-1059</v>
      </c>
      <c r="G8" s="319"/>
    </row>
    <row r="9" spans="1:5" ht="15" customHeight="1">
      <c r="A9" s="82" t="s">
        <v>4</v>
      </c>
      <c r="B9" s="83"/>
      <c r="C9" s="83"/>
      <c r="D9" s="84">
        <f>SUM(D7:D8)</f>
        <v>125</v>
      </c>
      <c r="E9" s="84">
        <f>SUM(E7:E8)</f>
        <v>121</v>
      </c>
    </row>
    <row r="10" spans="1:5" ht="15" customHeight="1">
      <c r="A10" s="85"/>
      <c r="B10" s="83"/>
      <c r="C10" s="83"/>
      <c r="D10" s="84"/>
      <c r="E10" s="84"/>
    </row>
    <row r="11" spans="1:5" ht="15" customHeight="1">
      <c r="A11" s="101" t="s">
        <v>5</v>
      </c>
      <c r="B11" s="87"/>
      <c r="C11" s="320" t="s">
        <v>180</v>
      </c>
      <c r="D11" s="167">
        <v>-110</v>
      </c>
      <c r="E11" s="167">
        <v>-116</v>
      </c>
    </row>
    <row r="12" spans="1:5" ht="15" customHeight="1">
      <c r="A12" s="101" t="s">
        <v>6</v>
      </c>
      <c r="B12" s="87"/>
      <c r="C12" s="166" t="s">
        <v>181</v>
      </c>
      <c r="D12" s="167">
        <v>-129</v>
      </c>
      <c r="E12" s="167">
        <v>-138</v>
      </c>
    </row>
    <row r="13" spans="1:5" ht="15" customHeight="1">
      <c r="A13" s="72" t="s">
        <v>7</v>
      </c>
      <c r="B13" s="321"/>
      <c r="C13" s="322" t="s">
        <v>182</v>
      </c>
      <c r="D13" s="167">
        <v>-14</v>
      </c>
      <c r="E13" s="167">
        <v>-13</v>
      </c>
    </row>
    <row r="14" spans="1:5" ht="15" customHeight="1">
      <c r="A14" s="101" t="s">
        <v>8</v>
      </c>
      <c r="B14" s="87"/>
      <c r="C14" s="166">
        <v>15</v>
      </c>
      <c r="D14" s="167">
        <v>258</v>
      </c>
      <c r="E14" s="167">
        <v>315</v>
      </c>
    </row>
    <row r="15" spans="1:5" ht="15" customHeight="1">
      <c r="A15" s="125" t="s">
        <v>9</v>
      </c>
      <c r="B15" s="90"/>
      <c r="C15" s="323" t="s">
        <v>183</v>
      </c>
      <c r="D15" s="172">
        <f>-201+1</f>
        <v>-200</v>
      </c>
      <c r="E15" s="172">
        <v>-212</v>
      </c>
    </row>
    <row r="16" spans="1:5" ht="15" customHeight="1">
      <c r="A16" s="82" t="s">
        <v>10</v>
      </c>
      <c r="B16" s="87"/>
      <c r="C16" s="87">
        <v>17</v>
      </c>
      <c r="D16" s="174">
        <f>D9+SUM(D11:D15)</f>
        <v>-70</v>
      </c>
      <c r="E16" s="174">
        <f>E9+SUM(E11:E15)</f>
        <v>-43</v>
      </c>
    </row>
    <row r="17" spans="1:5" ht="15" customHeight="1">
      <c r="A17" s="85"/>
      <c r="B17" s="87"/>
      <c r="C17" s="87"/>
      <c r="D17" s="84"/>
      <c r="E17" s="84"/>
    </row>
    <row r="18" spans="1:5" ht="15" customHeight="1">
      <c r="A18" s="82" t="s">
        <v>67</v>
      </c>
      <c r="B18" s="87"/>
      <c r="C18" s="87" t="s">
        <v>68</v>
      </c>
      <c r="D18" s="167"/>
      <c r="E18" s="167"/>
    </row>
    <row r="19" spans="1:5" ht="15">
      <c r="A19" s="102" t="s">
        <v>184</v>
      </c>
      <c r="B19" s="87"/>
      <c r="C19" s="87">
        <v>19</v>
      </c>
      <c r="D19" s="167">
        <v>257</v>
      </c>
      <c r="E19" s="167">
        <v>547</v>
      </c>
    </row>
    <row r="20" spans="1:5" ht="15" customHeight="1">
      <c r="A20" s="123" t="s">
        <v>185</v>
      </c>
      <c r="B20" s="123"/>
      <c r="C20" s="123"/>
      <c r="D20" s="167">
        <v>22</v>
      </c>
      <c r="E20" s="167">
        <v>30</v>
      </c>
    </row>
    <row r="21" spans="1:5" ht="15" customHeight="1">
      <c r="A21" s="77" t="s">
        <v>186</v>
      </c>
      <c r="B21" s="324"/>
      <c r="C21" s="90"/>
      <c r="D21" s="172">
        <v>-2</v>
      </c>
      <c r="E21" s="172">
        <v>-35</v>
      </c>
    </row>
    <row r="22" spans="1:5" ht="15" customHeight="1">
      <c r="A22" s="82" t="s">
        <v>13</v>
      </c>
      <c r="B22" s="312"/>
      <c r="C22" s="312"/>
      <c r="D22" s="174">
        <f>SUM(D19:D21)</f>
        <v>277</v>
      </c>
      <c r="E22" s="174">
        <f>SUM(E19:E21)+1</f>
        <v>543</v>
      </c>
    </row>
    <row r="23" spans="1:5" ht="15" customHeight="1">
      <c r="A23" s="93"/>
      <c r="B23" s="91"/>
      <c r="C23" s="325"/>
      <c r="D23" s="326"/>
      <c r="E23" s="326"/>
    </row>
    <row r="24" spans="1:5" ht="15" customHeight="1">
      <c r="A24" s="173" t="s">
        <v>14</v>
      </c>
      <c r="B24" s="173"/>
      <c r="C24" s="87"/>
      <c r="D24" s="174">
        <f>D16+D22</f>
        <v>207</v>
      </c>
      <c r="E24" s="174">
        <f>E16+E22</f>
        <v>500</v>
      </c>
    </row>
    <row r="25" spans="1:5" ht="15" customHeight="1">
      <c r="A25" s="85"/>
      <c r="B25" s="87"/>
      <c r="C25" s="87"/>
      <c r="D25" s="84"/>
      <c r="E25" s="84"/>
    </row>
    <row r="26" spans="1:5" ht="15" customHeight="1">
      <c r="A26" s="125" t="s">
        <v>187</v>
      </c>
      <c r="B26" s="90"/>
      <c r="C26" s="90">
        <v>20</v>
      </c>
      <c r="D26" s="172">
        <v>-13</v>
      </c>
      <c r="E26" s="172">
        <v>-13</v>
      </c>
    </row>
    <row r="27" spans="1:5" ht="18" customHeight="1">
      <c r="A27" s="327" t="s">
        <v>69</v>
      </c>
      <c r="B27" s="328"/>
      <c r="C27" s="329"/>
      <c r="D27" s="330">
        <f>D24+SUM(D26:D26)</f>
        <v>194</v>
      </c>
      <c r="E27" s="330">
        <f>E24+SUM(E26:E26)</f>
        <v>487</v>
      </c>
    </row>
    <row r="28" spans="1:5" ht="15" customHeight="1">
      <c r="A28" s="331"/>
      <c r="B28" s="331"/>
      <c r="C28" s="331"/>
      <c r="D28" s="167"/>
      <c r="E28" s="167"/>
    </row>
    <row r="29" spans="1:6" ht="15">
      <c r="A29" s="101"/>
      <c r="B29" s="87"/>
      <c r="C29" s="332"/>
      <c r="D29" s="317"/>
      <c r="E29" s="317"/>
      <c r="F29" s="332"/>
    </row>
    <row r="30" spans="1:5" ht="12.75">
      <c r="A30" s="333"/>
      <c r="B30" s="333"/>
      <c r="C30" s="333"/>
      <c r="D30" s="334"/>
      <c r="E30" s="334"/>
    </row>
    <row r="40" ht="9.75" customHeight="1"/>
    <row r="45" ht="9.75" customHeight="1"/>
    <row r="50" ht="16.5" customHeight="1"/>
    <row r="51" ht="16.5" customHeight="1"/>
    <row r="52" ht="17.25" customHeight="1"/>
    <row r="54" spans="1:7" ht="82.5" customHeight="1">
      <c r="A54" s="111"/>
      <c r="B54" s="111"/>
      <c r="C54" s="111"/>
      <c r="D54" s="112"/>
      <c r="E54" s="112"/>
      <c r="F54" s="111"/>
      <c r="G54" s="111"/>
    </row>
    <row r="59" ht="9.75" customHeight="1"/>
    <row r="65" ht="13.5" customHeight="1"/>
    <row r="71" ht="9.75" customHeight="1"/>
    <row r="79" ht="9.75" customHeight="1"/>
    <row r="90" ht="9.75" customHeight="1"/>
    <row r="1699" ht="10.5" customHeight="1"/>
    <row r="2194" ht="66" customHeight="1"/>
    <row r="2205" ht="39" customHeight="1"/>
  </sheetData>
  <mergeCells count="5">
    <mergeCell ref="A24:B24"/>
    <mergeCell ref="D3:E3"/>
    <mergeCell ref="A21:B21"/>
    <mergeCell ref="A20:C20"/>
    <mergeCell ref="A13:B13"/>
  </mergeCells>
  <printOptions/>
  <pageMargins left="0.5905511811023623" right="0.5905511811023623" top="0.5118110236220472" bottom="0.6692913385826772" header="0.4330708661417323" footer="0.5118110236220472"/>
  <pageSetup horizontalDpi="600" verticalDpi="600" orientation="portrait" paperSize="9" scale="96" r:id="rId1"/>
  <headerFooter alignWithMargins="0">
    <oddFooter>&amp;RSida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Duni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Haglund</dc:creator>
  <cp:keywords/>
  <dc:description/>
  <cp:lastModifiedBy>Helena Haglund</cp:lastModifiedBy>
  <dcterms:created xsi:type="dcterms:W3CDTF">2011-04-14T13:57:50Z</dcterms:created>
  <dcterms:modified xsi:type="dcterms:W3CDTF">2011-04-14T14:08:40Z</dcterms:modified>
  <cp:category/>
  <cp:version/>
  <cp:contentType/>
  <cp:contentStatus/>
</cp:coreProperties>
</file>